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ga.taylor\Downloads\"/>
    </mc:Choice>
  </mc:AlternateContent>
  <bookViews>
    <workbookView xWindow="0" yWindow="0" windowWidth="17280" windowHeight="7812" firstSheet="1" activeTab="3"/>
  </bookViews>
  <sheets>
    <sheet name="Prosthesis Fields - Stem" sheetId="8" r:id="rId1"/>
    <sheet name="Prosthesis Fields - Cup" sheetId="10" r:id="rId2"/>
    <sheet name="Clinical data sheet 1" sheetId="1" r:id="rId3"/>
    <sheet name="Rating System" sheetId="9" r:id="rId4"/>
    <sheet name="Post Market clinical follow-up" sheetId="4" r:id="rId5"/>
    <sheet name="Product codes" sheetId="5" r:id="rId6"/>
    <sheet name="UK Implanting Centres" sheetId="12" r:id="rId7"/>
    <sheet name="Guidance notes" sheetId="7" r:id="rId8"/>
  </sheets>
  <definedNames>
    <definedName name="_xlnm.Print_Area" localSheetId="2">'Clinical data sheet 1'!$A$1:$F$68</definedName>
  </definedNames>
  <calcPr calcId="152511"/>
</workbook>
</file>

<file path=xl/calcChain.xml><?xml version="1.0" encoding="utf-8"?>
<calcChain xmlns="http://schemas.openxmlformats.org/spreadsheetml/2006/main">
  <c r="A38" i="10" l="1"/>
  <c r="A39" i="8"/>
  <c r="I1" i="1" l="1"/>
  <c r="P5" i="1" l="1"/>
  <c r="N17" i="1"/>
  <c r="N15" i="1"/>
  <c r="N12" i="1" s="1"/>
  <c r="C40" i="1"/>
  <c r="I2" i="1" l="1"/>
  <c r="I11" i="1" s="1"/>
  <c r="L11" i="1" s="1"/>
  <c r="M4" i="1"/>
  <c r="N4" i="1"/>
  <c r="L4" i="1"/>
  <c r="J17" i="1" l="1"/>
  <c r="I8" i="1"/>
  <c r="L8" i="1" s="1"/>
  <c r="I17" i="1"/>
  <c r="P6" i="1"/>
  <c r="K8" i="1"/>
  <c r="N8" i="1" s="1"/>
  <c r="I10" i="1"/>
  <c r="L10" i="1" s="1"/>
  <c r="J8" i="1"/>
  <c r="M8" i="1" s="1"/>
  <c r="I15" i="1"/>
  <c r="I7" i="1"/>
  <c r="L7" i="1" s="1"/>
  <c r="J15" i="1"/>
  <c r="J7" i="1"/>
  <c r="M7" i="1" s="1"/>
  <c r="M9" i="1" s="1"/>
  <c r="K11" i="1"/>
  <c r="N11" i="1" s="1"/>
  <c r="K7" i="1"/>
  <c r="N7" i="1" s="1"/>
  <c r="N9" i="1" s="1"/>
  <c r="K16" i="1"/>
  <c r="N16" i="1" s="1"/>
  <c r="K10" i="1"/>
  <c r="N10" i="1" s="1"/>
  <c r="J10" i="1"/>
  <c r="M10" i="1" s="1"/>
  <c r="J11" i="1"/>
  <c r="M11" i="1" s="1"/>
  <c r="K18" i="1"/>
  <c r="N18" i="1" s="1"/>
  <c r="N13" i="1" l="1"/>
  <c r="N20" i="1" s="1"/>
  <c r="L9" i="1"/>
  <c r="J16" i="1"/>
  <c r="M16" i="1" s="1"/>
  <c r="M15" i="1"/>
  <c r="I16" i="1"/>
  <c r="L16" i="1" s="1"/>
  <c r="L15" i="1"/>
  <c r="I18" i="1"/>
  <c r="L18" i="1" s="1"/>
  <c r="L17" i="1"/>
  <c r="J18" i="1"/>
  <c r="M18" i="1" s="1"/>
  <c r="M17" i="1"/>
  <c r="O11" i="1"/>
  <c r="P11" i="1" s="1"/>
  <c r="O10" i="1"/>
  <c r="O8" i="1"/>
  <c r="P8" i="1" s="1"/>
  <c r="O7" i="1"/>
  <c r="O9" i="1" l="1"/>
  <c r="P9" i="1" s="1"/>
  <c r="M13" i="1"/>
  <c r="L13" i="1"/>
  <c r="M12" i="1"/>
  <c r="P10" i="1"/>
  <c r="O16" i="1"/>
  <c r="O18" i="1"/>
  <c r="O13" i="1" s="1"/>
  <c r="O17" i="1"/>
  <c r="L12" i="1"/>
  <c r="O15" i="1"/>
  <c r="P7" i="1"/>
  <c r="C54" i="1"/>
  <c r="C55" i="1"/>
  <c r="P13" i="1" l="1"/>
  <c r="L20" i="1"/>
  <c r="M20" i="1"/>
  <c r="O12" i="1"/>
  <c r="C27" i="1"/>
  <c r="C26" i="1"/>
  <c r="C38" i="1"/>
  <c r="C39" i="1"/>
  <c r="C36" i="1"/>
  <c r="C49" i="1"/>
  <c r="C50" i="1"/>
  <c r="C51" i="1"/>
  <c r="C52" i="1"/>
  <c r="C53" i="1"/>
  <c r="C48" i="1"/>
  <c r="J20" i="1" l="1"/>
  <c r="P12" i="1"/>
  <c r="Q20" i="1" l="1"/>
  <c r="P20" i="1" l="1"/>
  <c r="O20" i="1" l="1"/>
  <c r="I20" i="1" s="1"/>
  <c r="B67" i="1" l="1"/>
</calcChain>
</file>

<file path=xl/comments1.xml><?xml version="1.0" encoding="utf-8"?>
<comments xmlns="http://schemas.openxmlformats.org/spreadsheetml/2006/main">
  <authors>
    <author>Philip Lewis (NHS SC)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A submission and subsequent rating will be based upon the product codes provided. Addition of any further products to the benchmark range will need approval by ODEP and may require a separate submission</t>
        </r>
      </text>
    </comment>
  </commentList>
</comments>
</file>

<file path=xl/comments2.xml><?xml version="1.0" encoding="utf-8"?>
<comments xmlns="http://schemas.openxmlformats.org/spreadsheetml/2006/main">
  <authors>
    <author>Philip Lewis (NHS SC)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A submission and subsequent rating will be based upon the product codes provided. Addition of any further products to the benchmark range will need approval by ODEP and may require a separate submission</t>
        </r>
      </text>
    </comment>
  </commentList>
</comments>
</file>

<file path=xl/comments3.xml><?xml version="1.0" encoding="utf-8"?>
<comments xmlns="http://schemas.openxmlformats.org/spreadsheetml/2006/main">
  <authors>
    <author>ASMALLWOOD</author>
  </authors>
  <commentList>
    <comment ref="C28" authorId="0" shapeId="0">
      <text>
        <r>
          <rPr>
            <sz val="8"/>
            <color indexed="81"/>
            <rFont val="Tahoma"/>
            <family val="2"/>
          </rPr>
          <t>Please ensure that the range is detailed.</t>
        </r>
      </text>
    </comment>
    <comment ref="C44" authorId="0" shapeId="0">
      <text>
        <r>
          <rPr>
            <sz val="8"/>
            <color indexed="81"/>
            <rFont val="Tahoma"/>
            <family val="2"/>
          </rPr>
          <t>Please ensure that the range is entered</t>
        </r>
      </text>
    </comment>
  </commentList>
</comments>
</file>

<file path=xl/sharedStrings.xml><?xml version="1.0" encoding="utf-8"?>
<sst xmlns="http://schemas.openxmlformats.org/spreadsheetml/2006/main" count="270" uniqueCount="200">
  <si>
    <t>Reference:</t>
  </si>
  <si>
    <t>Reference Type</t>
  </si>
  <si>
    <t>Peer reviewed publication</t>
  </si>
  <si>
    <t>Conference presentation/poster</t>
  </si>
  <si>
    <t>Data available for peer review</t>
  </si>
  <si>
    <t>Cohort Prosthesis Details</t>
  </si>
  <si>
    <t>Clinical Study Details</t>
  </si>
  <si>
    <t>Total Cohort</t>
  </si>
  <si>
    <t>Number of centres</t>
  </si>
  <si>
    <t>Number of surgeons implanting</t>
  </si>
  <si>
    <t>Comments:</t>
  </si>
  <si>
    <t>Number of males (%)</t>
  </si>
  <si>
    <t>Number of females (%)</t>
  </si>
  <si>
    <t>Mean age of patients and range (years)</t>
  </si>
  <si>
    <t>Diagnosis:</t>
  </si>
  <si>
    <t>OA</t>
  </si>
  <si>
    <t>RA</t>
  </si>
  <si>
    <t>Other</t>
  </si>
  <si>
    <t>Number of patients examined in person</t>
  </si>
  <si>
    <t>Number of patients examined by questionnaire/telephone review</t>
  </si>
  <si>
    <t>Mean follow-up and range (years) of implants in full cohort</t>
  </si>
  <si>
    <t>Number</t>
  </si>
  <si>
    <t>Percentage</t>
  </si>
  <si>
    <t xml:space="preserve">Kaplan-Meier Survivorship </t>
  </si>
  <si>
    <t>Cumulative Revision Rate (1 - Survival)</t>
  </si>
  <si>
    <t>Revision Rate</t>
  </si>
  <si>
    <t>95% Confidence Interval</t>
  </si>
  <si>
    <t>Lower CI</t>
  </si>
  <si>
    <t>Upper CI</t>
  </si>
  <si>
    <t>All failure modes - any component revised (%)</t>
  </si>
  <si>
    <t>All failure modes - stem revised(%)</t>
  </si>
  <si>
    <t>All failure modes - cup revised (%)</t>
  </si>
  <si>
    <t>3B</t>
  </si>
  <si>
    <t>5B</t>
  </si>
  <si>
    <t>7B</t>
  </si>
  <si>
    <t>10B</t>
  </si>
  <si>
    <t>13B</t>
  </si>
  <si>
    <t>Minimum total cohort</t>
  </si>
  <si>
    <t>Minimum at risk at benchmark time</t>
  </si>
  <si>
    <t>Maximum value of 95%  lower confidence limit for revision rate</t>
  </si>
  <si>
    <t>3A</t>
  </si>
  <si>
    <t>5A</t>
  </si>
  <si>
    <t>7A</t>
  </si>
  <si>
    <t>10A</t>
  </si>
  <si>
    <t>13A</t>
  </si>
  <si>
    <t>Maximum revision rate ‡</t>
  </si>
  <si>
    <t>3A*</t>
  </si>
  <si>
    <t>5A*</t>
  </si>
  <si>
    <t>7A*</t>
  </si>
  <si>
    <t>10A*</t>
  </si>
  <si>
    <t>13A*</t>
  </si>
  <si>
    <t>Minimum number of centres outside development centre(s)</t>
  </si>
  <si>
    <t>Criteria - A* Ratings</t>
  </si>
  <si>
    <t>Criteria - A Ratings</t>
  </si>
  <si>
    <t>Criteria - B Ratings</t>
  </si>
  <si>
    <t>Criteria - Total Hip Replacement</t>
  </si>
  <si>
    <t>‡ The upper 95% confidence interval for KM revision rate (1 - Survival) must be lower than the specified level</t>
  </si>
  <si>
    <t>Please insert full details of the reference source</t>
  </si>
  <si>
    <t>Minium number of surgeons outside of development centre(s)</t>
  </si>
  <si>
    <t>Minimum number of centres and surgeons</t>
  </si>
  <si>
    <t>Registry data</t>
  </si>
  <si>
    <t>STEM brand(s) and variant, if applicable</t>
  </si>
  <si>
    <t>HEAD brand(s) and variant, if applicable</t>
  </si>
  <si>
    <t>CUP brand(s) and variant, if applicable</t>
  </si>
  <si>
    <t>LINER brand(s) and variant, if applicable</t>
  </si>
  <si>
    <t>Is the study by product developer (designer surgeon)?</t>
  </si>
  <si>
    <t>if yes, please provide details of the study in the comments box</t>
  </si>
  <si>
    <t>Please give justification for any cells left blank and provide explanatory comments</t>
  </si>
  <si>
    <t>(explain death rate if above 35% in comments box)</t>
  </si>
  <si>
    <t>Number of implants lost due to patients death:</t>
  </si>
  <si>
    <t>Number of implants lost to follow-up</t>
  </si>
  <si>
    <t>Number of implants revised for any reason</t>
  </si>
  <si>
    <t>Number of implants surviving at end of study</t>
  </si>
  <si>
    <t>Reasons for revision in full cohort</t>
  </si>
  <si>
    <t>Infection</t>
  </si>
  <si>
    <t>Pain</t>
  </si>
  <si>
    <t>Malposition/malalignment</t>
  </si>
  <si>
    <t>Aseptic loosening</t>
  </si>
  <si>
    <t>Wear</t>
  </si>
  <si>
    <t>Fracture</t>
  </si>
  <si>
    <t>Recurrent dislocation</t>
  </si>
  <si>
    <t>Product Type (Stem or Cup)</t>
  </si>
  <si>
    <t>Years</t>
  </si>
  <si>
    <t>Offset</t>
  </si>
  <si>
    <t>Criteria</t>
  </si>
  <si>
    <t>Meets criteria</t>
  </si>
  <si>
    <t>A*</t>
  </si>
  <si>
    <t>A</t>
  </si>
  <si>
    <t>B</t>
  </si>
  <si>
    <t>Minimum number of surgeons outside of the development centre</t>
  </si>
  <si>
    <t>Max Stem upper 95% CI</t>
  </si>
  <si>
    <t>Max Stem lower 95% CI</t>
  </si>
  <si>
    <t>Max Cup lower 95% CI</t>
  </si>
  <si>
    <t>Max Cup upper 95% CI</t>
  </si>
  <si>
    <t>Patients and Clinical Results (all implants in study)</t>
  </si>
  <si>
    <t>Total number of patients</t>
  </si>
  <si>
    <t>Unsatisfactory</t>
  </si>
  <si>
    <t>Incomplete</t>
  </si>
  <si>
    <t>Reason</t>
  </si>
  <si>
    <t>Number of surgeons</t>
  </si>
  <si>
    <t>Total number of hips</t>
  </si>
  <si>
    <t>Number ar risk at benchmark time</t>
  </si>
  <si>
    <t>95% lower confidence limit</t>
  </si>
  <si>
    <t>95% upper confidence limit</t>
  </si>
  <si>
    <t>Max Component lower 95% CI</t>
  </si>
  <si>
    <t>Max Component upper 95% CI</t>
  </si>
  <si>
    <t>Rating</t>
  </si>
  <si>
    <t>Product type</t>
  </si>
  <si>
    <t>Total number of hips in study</t>
  </si>
  <si>
    <t>Provisionally meets critera for rating:</t>
  </si>
  <si>
    <t>Hip Prosthesis Data - Cup</t>
  </si>
  <si>
    <t>Manufacturer</t>
  </si>
  <si>
    <t>Cup brand (and variant if applicable)</t>
  </si>
  <si>
    <t>Product Codes and Sizes</t>
  </si>
  <si>
    <t>Please provide on a separate sheet detailing individual product numbers and descriptions in Excel format</t>
  </si>
  <si>
    <t>Date of original submission of form</t>
  </si>
  <si>
    <t>Date of change (if form is updated)</t>
  </si>
  <si>
    <t>Technical design features</t>
  </si>
  <si>
    <t>Fixation</t>
  </si>
  <si>
    <t>cemented</t>
  </si>
  <si>
    <t>cementless</t>
  </si>
  <si>
    <t>Modularity</t>
  </si>
  <si>
    <t>monobloc</t>
  </si>
  <si>
    <t>modular</t>
  </si>
  <si>
    <t>Acetabular cups and liners.  Material(s), finish, sizes and technical design features.</t>
  </si>
  <si>
    <t>Date of first clinical use</t>
  </si>
  <si>
    <t>Date of CE mark</t>
  </si>
  <si>
    <t>Date of first clinical use in UK</t>
  </si>
  <si>
    <t>Have any design changes been made?</t>
  </si>
  <si>
    <t>No</t>
  </si>
  <si>
    <t xml:space="preserve">Yes </t>
  </si>
  <si>
    <t>Please confirm that all data submitted relates to the latest design</t>
  </si>
  <si>
    <t>Please give justification if No</t>
  </si>
  <si>
    <t>Yes</t>
  </si>
  <si>
    <t>Please give details of, and reasons for data that has been omitted that does not indicate similar or better results than that submitted on the attached Clinical Data Templates</t>
  </si>
  <si>
    <t>The following information is required for all studies (published or unpublished) initiated by the manufacturer for all products applied for all benchmarks</t>
  </si>
  <si>
    <t xml:space="preserve">Prosthesis </t>
  </si>
  <si>
    <t>Implanting centres</t>
  </si>
  <si>
    <t>Cohort size</t>
  </si>
  <si>
    <t>Methodology of study</t>
  </si>
  <si>
    <t>Product code listing</t>
  </si>
  <si>
    <r>
      <rPr>
        <sz val="10"/>
        <rFont val="Wingdings 2"/>
        <family val="1"/>
        <charset val="2"/>
      </rPr>
      <t xml:space="preserve">® </t>
    </r>
    <r>
      <rPr>
        <sz val="10"/>
        <rFont val="Arial"/>
        <family val="2"/>
      </rPr>
      <t>Please only include the product codes relating to the construct being submitted, to ensure that ratings can be tracked by product code as well as brand.</t>
    </r>
  </si>
  <si>
    <r>
      <rPr>
        <sz val="10"/>
        <rFont val="Wingdings 2"/>
        <family val="1"/>
        <charset val="2"/>
      </rPr>
      <t xml:space="preserve">® </t>
    </r>
    <r>
      <rPr>
        <sz val="10"/>
        <rFont val="Arial"/>
        <family val="2"/>
      </rPr>
      <t>This information needs to be provided in the table form below and a separate code for each size (no ranges)</t>
    </r>
  </si>
  <si>
    <t>Supplier</t>
  </si>
  <si>
    <t>Product Brand/Name</t>
  </si>
  <si>
    <t>Product Description</t>
  </si>
  <si>
    <t>Product Code</t>
  </si>
  <si>
    <t>Component</t>
  </si>
  <si>
    <t>Guidance notes</t>
  </si>
  <si>
    <t>Ratings are in line with the ODEP ratings system shown on the ratings system tab</t>
  </si>
  <si>
    <t>Where there is a brand family, each variant should be treated as a different product and a separate submission is required</t>
  </si>
  <si>
    <t>Submissions for products where the design has changed should only include data for the current variant.</t>
  </si>
  <si>
    <t>A* ratings will only be awarded where ALL requested data fields are completed in full on ALL sheets.</t>
  </si>
  <si>
    <t>Each clinical reference requires a separate clinical data sheet to be submitted</t>
  </si>
  <si>
    <t>Data submitted must be representative of all data available. Any variation should be highlighted on the Prosthesis Fields tab</t>
  </si>
  <si>
    <t>Each submission should represent an individual product i.e. no mixed cohorts.</t>
  </si>
  <si>
    <t>Hip Prosthesis Data - Stem</t>
  </si>
  <si>
    <t>Stem brand (and variant if applicable)</t>
  </si>
  <si>
    <t>modular neck</t>
  </si>
  <si>
    <t>Femoral stem and head(s).  Material(s), finish, sizes and technical design features.</t>
  </si>
  <si>
    <t>Is the clinical data submitted for this stem representative of the results of all studies conducted in relation to it?</t>
  </si>
  <si>
    <t>Complete EITHER "Prosthesis Fields - Stem" OR "Prosthesis Fields - Cup" as appropriate</t>
  </si>
  <si>
    <t>Prosthesis details (complete a separate page for each variant if several hip stems share the same brand name)</t>
  </si>
  <si>
    <t>Pre-Entry</t>
  </si>
  <si>
    <t>Pre-Entry A*</t>
  </si>
  <si>
    <t>Product launched under Beyond Compliance</t>
  </si>
  <si>
    <t>Products registered with NJR. 
All primaries and revisions monitored via supplier feedback.</t>
  </si>
  <si>
    <t>UK Distributor (if different)</t>
  </si>
  <si>
    <t>modular head</t>
  </si>
  <si>
    <t>monobloc head</t>
  </si>
  <si>
    <t xml:space="preserve">Compatible Acetabular cups and liners.
</t>
  </si>
  <si>
    <t>No          Yes</t>
  </si>
  <si>
    <t>If yes, please give details and date of modification</t>
  </si>
  <si>
    <t>Benchmark Claimed (select from dropdown list)</t>
  </si>
  <si>
    <t>Beyond Compliance Product</t>
  </si>
  <si>
    <t>Is the clinical data submitted for this Cup representative of the results of all studies conducted in relation to it?</t>
  </si>
  <si>
    <t xml:space="preserve">Compatible Femoral stem and head(s) 
</t>
  </si>
  <si>
    <t>Please use this sheet to list all UK centres that are implanting the brand family and variant you are submitting</t>
  </si>
  <si>
    <t>Full brand family</t>
  </si>
  <si>
    <t>Brand Variant under submission</t>
  </si>
  <si>
    <t>Centre Name (required)</t>
  </si>
  <si>
    <t>Number implanted over previous 12 month period (Optional)</t>
  </si>
  <si>
    <r>
      <t>If yes, please give details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and dates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 modifications</t>
    </r>
  </si>
  <si>
    <t>Randomised Controlled Trial</t>
  </si>
  <si>
    <t>Comparative study</t>
  </si>
  <si>
    <t>Unselected consecutive cohort</t>
  </si>
  <si>
    <t>Selected cohort</t>
  </si>
  <si>
    <t>National registry</t>
  </si>
  <si>
    <t>Hospital Registry</t>
  </si>
  <si>
    <t>Company database</t>
  </si>
  <si>
    <t>Other Registry or database (please describe in comments box)</t>
  </si>
  <si>
    <t>Clinical Study Design (please select from dropdown list)</t>
  </si>
  <si>
    <t>Kaplan Meier survival time in years</t>
  </si>
  <si>
    <t>Kaplan Meier survival time</t>
  </si>
  <si>
    <t>Number of hips remaining at risk at Kaplan Meier survival time</t>
  </si>
  <si>
    <t>Stem design history</t>
  </si>
  <si>
    <t>Benchmark claimed (select from dropdown list)</t>
  </si>
  <si>
    <t>Please give details of, and reasons for, data that has been omitted that does not indicate similar or better results than that submitted on the attached Clinical Data Templates</t>
  </si>
  <si>
    <t>Prosthesis details (complete a separate page for each variant if several hip cups share the same brand name)</t>
  </si>
  <si>
    <t>Cup design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</si>
</sst>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sz val="10"/>
      <name val="Wingdings"/>
      <charset val="2"/>
    </font>
    <font>
      <sz val="12"/>
      <name val="Arial"/>
      <family val="2"/>
    </font>
    <font>
      <b/>
      <sz val="12"/>
      <name val="Arial"/>
      <family val="2"/>
    </font>
    <font>
      <sz val="12"/>
      <name val="Wingdings"/>
      <charset val="2"/>
    </font>
    <font>
      <sz val="9"/>
      <color indexed="81"/>
      <name val="Tahoma"/>
      <family val="2"/>
    </font>
    <font>
      <sz val="10"/>
      <name val="Wingdings 2"/>
      <family val="1"/>
      <charset val="2"/>
    </font>
    <font>
      <b/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262">
    <xf numFmtId="0" fontId="0" fillId="0" borderId="0" xfId="0"/>
    <xf numFmtId="0" fontId="0" fillId="0" borderId="0" xfId="0" applyBorder="1"/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164" fontId="2" fillId="4" borderId="12" xfId="1" applyNumberFormat="1" applyFont="1" applyFill="1" applyBorder="1" applyProtection="1"/>
    <xf numFmtId="0" fontId="0" fillId="0" borderId="15" xfId="0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4" borderId="18" xfId="1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64" fontId="6" fillId="5" borderId="18" xfId="1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164" fontId="6" fillId="6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8" fillId="7" borderId="1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Protection="1"/>
    <xf numFmtId="164" fontId="2" fillId="0" borderId="12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0" xfId="0" applyFont="1" applyProtection="1"/>
    <xf numFmtId="0" fontId="0" fillId="0" borderId="0" xfId="0" applyFont="1" applyProtection="1"/>
    <xf numFmtId="0" fontId="1" fillId="3" borderId="4" xfId="0" applyFont="1" applyFill="1" applyBorder="1" applyProtection="1"/>
    <xf numFmtId="0" fontId="2" fillId="0" borderId="0" xfId="0" applyFont="1" applyBorder="1" applyProtection="1"/>
    <xf numFmtId="0" fontId="2" fillId="0" borderId="4" xfId="0" applyFont="1" applyBorder="1" applyProtection="1"/>
    <xf numFmtId="0" fontId="2" fillId="0" borderId="0" xfId="2" applyFont="1" applyAlignment="1" applyProtection="1">
      <alignment horizontal="center"/>
    </xf>
    <xf numFmtId="0" fontId="2" fillId="0" borderId="5" xfId="0" applyFont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wrapText="1"/>
    </xf>
    <xf numFmtId="0" fontId="3" fillId="10" borderId="1" xfId="0" applyFont="1" applyFill="1" applyBorder="1" applyProtection="1"/>
    <xf numFmtId="0" fontId="2" fillId="10" borderId="3" xfId="0" applyFont="1" applyFill="1" applyBorder="1" applyProtection="1"/>
    <xf numFmtId="164" fontId="0" fillId="0" borderId="0" xfId="1" applyNumberFormat="1" applyFont="1" applyProtection="1"/>
    <xf numFmtId="9" fontId="0" fillId="0" borderId="0" xfId="1" applyFont="1" applyProtection="1"/>
    <xf numFmtId="0" fontId="2" fillId="0" borderId="4" xfId="0" applyFont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right"/>
    </xf>
    <xf numFmtId="164" fontId="0" fillId="0" borderId="0" xfId="0" applyNumberFormat="1" applyFont="1" applyProtection="1"/>
    <xf numFmtId="0" fontId="2" fillId="2" borderId="4" xfId="0" applyFont="1" applyFill="1" applyBorder="1" applyProtection="1"/>
    <xf numFmtId="0" fontId="0" fillId="0" borderId="4" xfId="0" applyFont="1" applyBorder="1" applyAlignment="1" applyProtection="1">
      <alignment horizontal="left"/>
    </xf>
    <xf numFmtId="0" fontId="0" fillId="0" borderId="0" xfId="0" applyFont="1" applyBorder="1" applyProtection="1"/>
    <xf numFmtId="0" fontId="11" fillId="0" borderId="4" xfId="0" applyFont="1" applyBorder="1" applyAlignment="1" applyProtection="1">
      <alignment horizontal="left"/>
    </xf>
    <xf numFmtId="0" fontId="12" fillId="0" borderId="0" xfId="0" applyFont="1" applyBorder="1" applyProtection="1"/>
    <xf numFmtId="0" fontId="1" fillId="0" borderId="4" xfId="0" applyFont="1" applyFill="1" applyBorder="1" applyProtection="1"/>
    <xf numFmtId="0" fontId="1" fillId="3" borderId="4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2" borderId="0" xfId="0" applyFont="1" applyFill="1" applyBorder="1" applyProtection="1"/>
    <xf numFmtId="0" fontId="3" fillId="0" borderId="4" xfId="0" applyFont="1" applyBorder="1" applyProtection="1"/>
    <xf numFmtId="0" fontId="11" fillId="0" borderId="4" xfId="0" applyFont="1" applyBorder="1" applyProtection="1"/>
    <xf numFmtId="0" fontId="2" fillId="0" borderId="10" xfId="0" applyFont="1" applyFill="1" applyBorder="1" applyProtection="1"/>
    <xf numFmtId="164" fontId="2" fillId="0" borderId="10" xfId="0" applyNumberFormat="1" applyFont="1" applyFill="1" applyBorder="1" applyProtection="1"/>
    <xf numFmtId="164" fontId="2" fillId="0" borderId="0" xfId="0" applyNumberFormat="1" applyFont="1" applyBorder="1" applyProtection="1"/>
    <xf numFmtId="0" fontId="2" fillId="0" borderId="4" xfId="0" applyFont="1" applyFill="1" applyBorder="1" applyProtection="1"/>
    <xf numFmtId="9" fontId="2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3" fillId="2" borderId="12" xfId="0" applyFont="1" applyFill="1" applyBorder="1" applyProtection="1"/>
    <xf numFmtId="0" fontId="0" fillId="2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164" fontId="2" fillId="2" borderId="0" xfId="1" applyNumberFormat="1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1" fillId="10" borderId="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right"/>
    </xf>
    <xf numFmtId="164" fontId="2" fillId="0" borderId="2" xfId="1" applyNumberFormat="1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horizontal="left"/>
    </xf>
    <xf numFmtId="0" fontId="2" fillId="0" borderId="6" xfId="0" applyFont="1" applyBorder="1" applyProtection="1"/>
    <xf numFmtId="0" fontId="2" fillId="2" borderId="7" xfId="0" applyFont="1" applyFill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2" borderId="0" xfId="0" applyFont="1" applyFill="1" applyProtection="1"/>
    <xf numFmtId="0" fontId="0" fillId="0" borderId="4" xfId="0" applyBorder="1"/>
    <xf numFmtId="0" fontId="0" fillId="0" borderId="5" xfId="0" applyBorder="1"/>
    <xf numFmtId="0" fontId="2" fillId="0" borderId="0" xfId="2"/>
    <xf numFmtId="0" fontId="3" fillId="0" borderId="9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12" borderId="21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/>
    <xf numFmtId="0" fontId="8" fillId="7" borderId="22" xfId="0" applyFont="1" applyFill="1" applyBorder="1" applyAlignment="1">
      <alignment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vertical="center" wrapText="1"/>
    </xf>
    <xf numFmtId="164" fontId="6" fillId="4" borderId="31" xfId="1" applyNumberFormat="1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9" fillId="8" borderId="22" xfId="0" applyFont="1" applyFill="1" applyBorder="1" applyAlignment="1">
      <alignment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vertical="center" wrapText="1"/>
    </xf>
    <xf numFmtId="164" fontId="6" fillId="5" borderId="31" xfId="1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0" fontId="0" fillId="0" borderId="23" xfId="0" applyBorder="1"/>
    <xf numFmtId="0" fontId="8" fillId="9" borderId="22" xfId="0" applyFont="1" applyFill="1" applyBorder="1" applyAlignment="1">
      <alignment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vertical="center" wrapText="1"/>
    </xf>
    <xf numFmtId="164" fontId="6" fillId="6" borderId="31" xfId="1" applyNumberFormat="1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vertical="center" wrapText="1"/>
    </xf>
    <xf numFmtId="0" fontId="6" fillId="14" borderId="6" xfId="0" applyFont="1" applyFill="1" applyBorder="1" applyAlignment="1">
      <alignment vertical="center" wrapText="1"/>
    </xf>
    <xf numFmtId="0" fontId="8" fillId="7" borderId="22" xfId="0" applyFont="1" applyFill="1" applyBorder="1" applyAlignment="1">
      <alignment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vertical="center"/>
    </xf>
    <xf numFmtId="164" fontId="6" fillId="4" borderId="18" xfId="1" applyNumberFormat="1" applyFont="1" applyFill="1" applyBorder="1" applyAlignment="1">
      <alignment horizontal="center" vertical="center"/>
    </xf>
    <xf numFmtId="164" fontId="6" fillId="4" borderId="31" xfId="1" applyNumberFormat="1" applyFont="1" applyFill="1" applyBorder="1" applyAlignment="1">
      <alignment horizontal="center" vertical="center"/>
    </xf>
    <xf numFmtId="0" fontId="0" fillId="0" borderId="32" xfId="0" applyBorder="1" applyAlignment="1"/>
    <xf numFmtId="0" fontId="0" fillId="0" borderId="19" xfId="0" applyBorder="1" applyAlignment="1"/>
    <xf numFmtId="0" fontId="0" fillId="0" borderId="33" xfId="0" applyBorder="1" applyAlignment="1"/>
    <xf numFmtId="0" fontId="9" fillId="8" borderId="22" xfId="0" applyFont="1" applyFill="1" applyBorder="1" applyAlignment="1">
      <alignment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vertical="center"/>
    </xf>
    <xf numFmtId="164" fontId="6" fillId="5" borderId="18" xfId="1" applyNumberFormat="1" applyFont="1" applyFill="1" applyBorder="1" applyAlignment="1">
      <alignment horizontal="center" vertical="center"/>
    </xf>
    <xf numFmtId="164" fontId="6" fillId="5" borderId="31" xfId="1" applyNumberFormat="1" applyFont="1" applyFill="1" applyBorder="1" applyAlignment="1">
      <alignment horizontal="center" vertical="center"/>
    </xf>
    <xf numFmtId="0" fontId="2" fillId="0" borderId="22" xfId="0" applyFont="1" applyBorder="1" applyAlignment="1"/>
    <xf numFmtId="0" fontId="0" fillId="0" borderId="15" xfId="0" applyBorder="1" applyAlignment="1"/>
    <xf numFmtId="0" fontId="0" fillId="0" borderId="23" xfId="0" applyBorder="1" applyAlignment="1"/>
    <xf numFmtId="0" fontId="8" fillId="9" borderId="22" xfId="0" applyFont="1" applyFill="1" applyBorder="1" applyAlignment="1">
      <alignment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vertical="center"/>
    </xf>
    <xf numFmtId="164" fontId="6" fillId="6" borderId="18" xfId="1" applyNumberFormat="1" applyFont="1" applyFill="1" applyBorder="1" applyAlignment="1">
      <alignment horizontal="center" vertical="center"/>
    </xf>
    <xf numFmtId="164" fontId="6" fillId="6" borderId="31" xfId="1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36" xfId="2" applyBorder="1" applyAlignment="1">
      <alignment wrapText="1"/>
    </xf>
    <xf numFmtId="0" fontId="2" fillId="0" borderId="37" xfId="2" applyBorder="1" applyAlignment="1">
      <alignment wrapText="1"/>
    </xf>
    <xf numFmtId="0" fontId="2" fillId="0" borderId="38" xfId="2" applyBorder="1" applyAlignment="1">
      <alignment wrapText="1"/>
    </xf>
    <xf numFmtId="0" fontId="2" fillId="0" borderId="39" xfId="2" applyBorder="1" applyAlignment="1">
      <alignment wrapText="1"/>
    </xf>
    <xf numFmtId="0" fontId="2" fillId="0" borderId="40" xfId="2" applyBorder="1" applyAlignment="1">
      <alignment wrapText="1"/>
    </xf>
    <xf numFmtId="0" fontId="2" fillId="0" borderId="41" xfId="2" applyBorder="1" applyAlignment="1">
      <alignment wrapText="1"/>
    </xf>
    <xf numFmtId="0" fontId="2" fillId="0" borderId="12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0" fillId="0" borderId="4" xfId="0" applyBorder="1" applyAlignment="1" applyProtection="1">
      <alignment vertical="top" wrapText="1"/>
    </xf>
    <xf numFmtId="0" fontId="0" fillId="0" borderId="4" xfId="0" applyFill="1" applyBorder="1" applyAlignment="1" applyProtection="1">
      <alignment wrapText="1"/>
    </xf>
    <xf numFmtId="0" fontId="1" fillId="3" borderId="4" xfId="0" applyFont="1" applyFill="1" applyBorder="1" applyAlignment="1" applyProtection="1">
      <alignment wrapText="1"/>
    </xf>
    <xf numFmtId="0" fontId="0" fillId="0" borderId="5" xfId="0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5" xfId="0" applyFont="1" applyFill="1" applyBorder="1" applyAlignment="1" applyProtection="1">
      <alignment horizontal="left" wrapText="1"/>
    </xf>
    <xf numFmtId="0" fontId="0" fillId="0" borderId="4" xfId="0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0" fontId="2" fillId="0" borderId="4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15" fillId="0" borderId="0" xfId="0" applyFont="1" applyBorder="1" applyAlignment="1" applyProtection="1">
      <alignment wrapText="1"/>
    </xf>
    <xf numFmtId="0" fontId="2" fillId="0" borderId="4" xfId="0" applyFont="1" applyBorder="1" applyAlignment="1" applyProtection="1">
      <alignment horizontal="right" wrapText="1"/>
    </xf>
    <xf numFmtId="0" fontId="0" fillId="0" borderId="6" xfId="0" applyBorder="1" applyAlignment="1" applyProtection="1">
      <alignment vertical="top" wrapText="1"/>
    </xf>
    <xf numFmtId="0" fontId="0" fillId="0" borderId="7" xfId="0" applyBorder="1" applyProtection="1"/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0" fontId="2" fillId="0" borderId="21" xfId="2" applyBorder="1" applyAlignment="1">
      <alignment wrapText="1"/>
    </xf>
    <xf numFmtId="0" fontId="3" fillId="0" borderId="21" xfId="2" applyFont="1" applyBorder="1" applyAlignment="1">
      <alignment horizontal="center" wrapText="1"/>
    </xf>
    <xf numFmtId="0" fontId="2" fillId="0" borderId="0" xfId="2" applyAlignment="1">
      <alignment wrapText="1"/>
    </xf>
    <xf numFmtId="0" fontId="0" fillId="0" borderId="12" xfId="0" applyFont="1" applyBorder="1" applyProtection="1">
      <protection locked="0"/>
    </xf>
    <xf numFmtId="0" fontId="2" fillId="0" borderId="6" xfId="0" applyFont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13" fillId="11" borderId="9" xfId="1" applyNumberFormat="1" applyFont="1" applyFill="1" applyBorder="1" applyAlignment="1" applyProtection="1">
      <alignment horizontal="left"/>
    </xf>
    <xf numFmtId="0" fontId="13" fillId="11" borderId="10" xfId="1" applyNumberFormat="1" applyFont="1" applyFill="1" applyBorder="1" applyAlignment="1" applyProtection="1">
      <alignment horizontal="left"/>
    </xf>
    <xf numFmtId="0" fontId="13" fillId="11" borderId="11" xfId="1" applyNumberFormat="1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164" fontId="2" fillId="0" borderId="9" xfId="1" applyNumberFormat="1" applyFont="1" applyFill="1" applyBorder="1" applyAlignment="1" applyProtection="1">
      <alignment horizontal="center"/>
      <protection locked="0"/>
    </xf>
    <xf numFmtId="164" fontId="2" fillId="0" borderId="11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13" borderId="44" xfId="0" applyFont="1" applyFill="1" applyBorder="1" applyAlignment="1">
      <alignment horizontal="left" vertical="center" wrapText="1"/>
    </xf>
    <xf numFmtId="0" fontId="8" fillId="13" borderId="19" xfId="0" applyFont="1" applyFill="1" applyBorder="1" applyAlignment="1">
      <alignment horizontal="left" vertical="center" wrapText="1"/>
    </xf>
    <xf numFmtId="0" fontId="8" fillId="13" borderId="33" xfId="0" applyFont="1" applyFill="1" applyBorder="1" applyAlignment="1">
      <alignment horizontal="left" vertical="center" wrapText="1"/>
    </xf>
    <xf numFmtId="0" fontId="6" fillId="14" borderId="34" xfId="0" applyFont="1" applyFill="1" applyBorder="1" applyAlignment="1">
      <alignment horizontal="left" vertical="center" wrapText="1"/>
    </xf>
    <xf numFmtId="0" fontId="6" fillId="14" borderId="35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left" wrapText="1"/>
    </xf>
    <xf numFmtId="0" fontId="2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3" fillId="0" borderId="0" xfId="2" applyFont="1" applyAlignment="1">
      <alignment wrapText="1"/>
    </xf>
    <xf numFmtId="0" fontId="2" fillId="0" borderId="0" xfId="2" applyAlignment="1">
      <alignment wrapText="1"/>
    </xf>
    <xf numFmtId="0" fontId="3" fillId="0" borderId="21" xfId="2" applyFont="1" applyBorder="1" applyAlignment="1">
      <alignment horizontal="center" wrapText="1"/>
    </xf>
    <xf numFmtId="0" fontId="3" fillId="0" borderId="42" xfId="2" applyFont="1" applyBorder="1" applyAlignment="1">
      <alignment horizontal="center"/>
    </xf>
    <xf numFmtId="0" fontId="3" fillId="0" borderId="43" xfId="2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22860</xdr:rowOff>
        </xdr:from>
        <xdr:to>
          <xdr:col>2</xdr:col>
          <xdr:colOff>7620</xdr:colOff>
          <xdr:row>34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34</xdr:row>
          <xdr:rowOff>22860</xdr:rowOff>
        </xdr:from>
        <xdr:to>
          <xdr:col>2</xdr:col>
          <xdr:colOff>7620</xdr:colOff>
          <xdr:row>35</xdr:row>
          <xdr:rowOff>7620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22860</xdr:rowOff>
        </xdr:from>
        <xdr:to>
          <xdr:col>2</xdr:col>
          <xdr:colOff>7620</xdr:colOff>
          <xdr:row>38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22860</xdr:rowOff>
        </xdr:from>
        <xdr:to>
          <xdr:col>2</xdr:col>
          <xdr:colOff>7620</xdr:colOff>
          <xdr:row>39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22860</xdr:rowOff>
        </xdr:from>
        <xdr:to>
          <xdr:col>1</xdr:col>
          <xdr:colOff>259080</xdr:colOff>
          <xdr:row>15</xdr:row>
          <xdr:rowOff>30480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22860</xdr:rowOff>
        </xdr:from>
        <xdr:to>
          <xdr:col>1</xdr:col>
          <xdr:colOff>259080</xdr:colOff>
          <xdr:row>16</xdr:row>
          <xdr:rowOff>30480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22860</xdr:rowOff>
        </xdr:from>
        <xdr:to>
          <xdr:col>1</xdr:col>
          <xdr:colOff>259080</xdr:colOff>
          <xdr:row>17</xdr:row>
          <xdr:rowOff>30480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22860</xdr:rowOff>
        </xdr:from>
        <xdr:to>
          <xdr:col>1</xdr:col>
          <xdr:colOff>259080</xdr:colOff>
          <xdr:row>18</xdr:row>
          <xdr:rowOff>30480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22860</xdr:rowOff>
        </xdr:from>
        <xdr:to>
          <xdr:col>1</xdr:col>
          <xdr:colOff>259080</xdr:colOff>
          <xdr:row>19</xdr:row>
          <xdr:rowOff>30480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251460</xdr:colOff>
          <xdr:row>26</xdr:row>
          <xdr:rowOff>137160</xdr:rowOff>
        </xdr:from>
        <xdr:to>
          <xdr:col>2</xdr:col>
          <xdr:colOff>502920</xdr:colOff>
          <xdr:row>27</xdr:row>
          <xdr:rowOff>144780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769620</xdr:colOff>
          <xdr:row>26</xdr:row>
          <xdr:rowOff>144780</xdr:rowOff>
        </xdr:from>
        <xdr:to>
          <xdr:col>2</xdr:col>
          <xdr:colOff>1028700</xdr:colOff>
          <xdr:row>27</xdr:row>
          <xdr:rowOff>152400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22860</xdr:rowOff>
        </xdr:from>
        <xdr:to>
          <xdr:col>2</xdr:col>
          <xdr:colOff>7620</xdr:colOff>
          <xdr:row>41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22860</xdr:rowOff>
        </xdr:from>
        <xdr:to>
          <xdr:col>2</xdr:col>
          <xdr:colOff>7620</xdr:colOff>
          <xdr:row>42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22860</xdr:rowOff>
        </xdr:from>
        <xdr:to>
          <xdr:col>2</xdr:col>
          <xdr:colOff>7620</xdr:colOff>
          <xdr:row>33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22860</xdr:rowOff>
        </xdr:from>
        <xdr:to>
          <xdr:col>2</xdr:col>
          <xdr:colOff>7620</xdr:colOff>
          <xdr:row>34</xdr:row>
          <xdr:rowOff>7620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</xdr:row>
          <xdr:rowOff>22860</xdr:rowOff>
        </xdr:from>
        <xdr:to>
          <xdr:col>2</xdr:col>
          <xdr:colOff>7620</xdr:colOff>
          <xdr:row>37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22860</xdr:rowOff>
        </xdr:from>
        <xdr:to>
          <xdr:col>2</xdr:col>
          <xdr:colOff>7620</xdr:colOff>
          <xdr:row>38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22860</xdr:rowOff>
        </xdr:from>
        <xdr:to>
          <xdr:col>1</xdr:col>
          <xdr:colOff>259080</xdr:colOff>
          <xdr:row>15</xdr:row>
          <xdr:rowOff>30480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22860</xdr:rowOff>
        </xdr:from>
        <xdr:to>
          <xdr:col>1</xdr:col>
          <xdr:colOff>259080</xdr:colOff>
          <xdr:row>16</xdr:row>
          <xdr:rowOff>30480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22860</xdr:rowOff>
        </xdr:from>
        <xdr:to>
          <xdr:col>1</xdr:col>
          <xdr:colOff>259080</xdr:colOff>
          <xdr:row>18</xdr:row>
          <xdr:rowOff>30480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251460</xdr:colOff>
          <xdr:row>25</xdr:row>
          <xdr:rowOff>137160</xdr:rowOff>
        </xdr:from>
        <xdr:to>
          <xdr:col>2</xdr:col>
          <xdr:colOff>502920</xdr:colOff>
          <xdr:row>26</xdr:row>
          <xdr:rowOff>144780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769620</xdr:colOff>
          <xdr:row>25</xdr:row>
          <xdr:rowOff>144780</xdr:rowOff>
        </xdr:from>
        <xdr:to>
          <xdr:col>2</xdr:col>
          <xdr:colOff>1028700</xdr:colOff>
          <xdr:row>26</xdr:row>
          <xdr:rowOff>152400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22860</xdr:rowOff>
        </xdr:from>
        <xdr:to>
          <xdr:col>2</xdr:col>
          <xdr:colOff>7620</xdr:colOff>
          <xdr:row>40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22860</xdr:rowOff>
        </xdr:from>
        <xdr:to>
          <xdr:col>2</xdr:col>
          <xdr:colOff>7620</xdr:colOff>
          <xdr:row>41</xdr:row>
          <xdr:rowOff>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22860</xdr:rowOff>
        </xdr:from>
        <xdr:to>
          <xdr:col>1</xdr:col>
          <xdr:colOff>259080</xdr:colOff>
          <xdr:row>17</xdr:row>
          <xdr:rowOff>30480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3032760</xdr:colOff>
          <xdr:row>2</xdr:row>
          <xdr:rowOff>0</xdr:rowOff>
        </xdr:from>
        <xdr:to>
          <xdr:col>0</xdr:col>
          <xdr:colOff>3261360</xdr:colOff>
          <xdr:row>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3032760</xdr:colOff>
          <xdr:row>3</xdr:row>
          <xdr:rowOff>7620</xdr:rowOff>
        </xdr:from>
        <xdr:to>
          <xdr:col>0</xdr:col>
          <xdr:colOff>3261360</xdr:colOff>
          <xdr:row>4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3032760</xdr:colOff>
          <xdr:row>4</xdr:row>
          <xdr:rowOff>7620</xdr:rowOff>
        </xdr:from>
        <xdr:to>
          <xdr:col>0</xdr:col>
          <xdr:colOff>3261360</xdr:colOff>
          <xdr:row>5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3032760</xdr:colOff>
          <xdr:row>5</xdr:row>
          <xdr:rowOff>0</xdr:rowOff>
        </xdr:from>
        <xdr:to>
          <xdr:col>0</xdr:col>
          <xdr:colOff>3261360</xdr:colOff>
          <xdr:row>6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3779520</xdr:colOff>
          <xdr:row>17</xdr:row>
          <xdr:rowOff>38100</xdr:rowOff>
        </xdr:from>
        <xdr:to>
          <xdr:col>2</xdr:col>
          <xdr:colOff>68580</xdr:colOff>
          <xdr:row>18</xdr:row>
          <xdr:rowOff>114300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60960</xdr:rowOff>
        </xdr:from>
        <xdr:to>
          <xdr:col>2</xdr:col>
          <xdr:colOff>99060</xdr:colOff>
          <xdr:row>18</xdr:row>
          <xdr:rowOff>99060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omments" Target="../comments3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showGridLines="0" view="pageLayout" zoomScaleNormal="100" workbookViewId="0">
      <selection activeCell="C5" sqref="C5"/>
    </sheetView>
  </sheetViews>
  <sheetFormatPr defaultColWidth="9.109375" defaultRowHeight="13.2" x14ac:dyDescent="0.25"/>
  <cols>
    <col min="1" max="1" width="47.44140625" style="178" customWidth="1"/>
    <col min="2" max="2" width="4.109375" style="178" customWidth="1"/>
    <col min="3" max="3" width="60" style="178" customWidth="1"/>
    <col min="4" max="4" width="39" style="178" customWidth="1"/>
    <col min="5" max="16384" width="9.109375" style="178"/>
  </cols>
  <sheetData>
    <row r="1" spans="1:3" ht="15.6" x14ac:dyDescent="0.3">
      <c r="A1" s="175" t="s">
        <v>156</v>
      </c>
      <c r="B1" s="176"/>
      <c r="C1" s="177"/>
    </row>
    <row r="2" spans="1:3" x14ac:dyDescent="0.25">
      <c r="A2" s="179"/>
      <c r="B2" s="180"/>
      <c r="C2" s="181"/>
    </row>
    <row r="3" spans="1:3" ht="12.75" customHeight="1" x14ac:dyDescent="0.25">
      <c r="A3" s="208" t="s">
        <v>162</v>
      </c>
      <c r="B3" s="209"/>
      <c r="C3" s="210"/>
    </row>
    <row r="4" spans="1:3" ht="13.8" thickBot="1" x14ac:dyDescent="0.3">
      <c r="A4" s="179"/>
      <c r="B4" s="180"/>
      <c r="C4" s="181"/>
    </row>
    <row r="5" spans="1:3" ht="13.8" thickBot="1" x14ac:dyDescent="0.3">
      <c r="A5" s="182" t="s">
        <v>111</v>
      </c>
      <c r="B5" s="180"/>
      <c r="C5" s="174"/>
    </row>
    <row r="6" spans="1:3" ht="13.8" thickBot="1" x14ac:dyDescent="0.3">
      <c r="A6" s="182" t="s">
        <v>167</v>
      </c>
      <c r="B6" s="180"/>
      <c r="C6" s="174"/>
    </row>
    <row r="7" spans="1:3" ht="13.8" thickBot="1" x14ac:dyDescent="0.3">
      <c r="A7" s="182" t="s">
        <v>157</v>
      </c>
      <c r="B7" s="180"/>
      <c r="C7" s="166"/>
    </row>
    <row r="8" spans="1:3" x14ac:dyDescent="0.25">
      <c r="A8" s="179"/>
      <c r="B8" s="180"/>
      <c r="C8" s="181"/>
    </row>
    <row r="9" spans="1:3" ht="27" customHeight="1" x14ac:dyDescent="0.25">
      <c r="A9" s="183" t="s">
        <v>113</v>
      </c>
      <c r="B9" s="217" t="s">
        <v>114</v>
      </c>
      <c r="C9" s="218"/>
    </row>
    <row r="10" spans="1:3" ht="13.8" thickBot="1" x14ac:dyDescent="0.3">
      <c r="A10" s="179"/>
      <c r="B10" s="180"/>
      <c r="C10" s="181"/>
    </row>
    <row r="11" spans="1:3" ht="13.8" thickBot="1" x14ac:dyDescent="0.3">
      <c r="A11" s="179" t="s">
        <v>115</v>
      </c>
      <c r="B11" s="180"/>
      <c r="C11" s="166"/>
    </row>
    <row r="12" spans="1:3" ht="13.8" thickBot="1" x14ac:dyDescent="0.3">
      <c r="A12" s="184" t="s">
        <v>116</v>
      </c>
      <c r="B12" s="180"/>
      <c r="C12" s="166"/>
    </row>
    <row r="13" spans="1:3" x14ac:dyDescent="0.25">
      <c r="A13" s="179"/>
      <c r="B13" s="180"/>
      <c r="C13" s="181"/>
    </row>
    <row r="14" spans="1:3" x14ac:dyDescent="0.25">
      <c r="A14" s="185" t="s">
        <v>117</v>
      </c>
      <c r="B14" s="180"/>
      <c r="C14" s="181"/>
    </row>
    <row r="15" spans="1:3" x14ac:dyDescent="0.25">
      <c r="A15" s="216" t="s">
        <v>118</v>
      </c>
      <c r="B15" s="180"/>
      <c r="C15" s="186" t="s">
        <v>119</v>
      </c>
    </row>
    <row r="16" spans="1:3" x14ac:dyDescent="0.25">
      <c r="A16" s="216"/>
      <c r="B16" s="180"/>
      <c r="C16" s="186" t="s">
        <v>120</v>
      </c>
    </row>
    <row r="17" spans="1:3" x14ac:dyDescent="0.25">
      <c r="A17" s="216" t="s">
        <v>121</v>
      </c>
      <c r="B17" s="180"/>
      <c r="C17" s="187" t="s">
        <v>169</v>
      </c>
    </row>
    <row r="18" spans="1:3" x14ac:dyDescent="0.25">
      <c r="A18" s="216"/>
      <c r="B18" s="180"/>
      <c r="C18" s="187" t="s">
        <v>168</v>
      </c>
    </row>
    <row r="19" spans="1:3" x14ac:dyDescent="0.25">
      <c r="A19" s="216"/>
      <c r="B19" s="180"/>
      <c r="C19" s="188" t="s">
        <v>158</v>
      </c>
    </row>
    <row r="20" spans="1:3" ht="13.8" thickBot="1" x14ac:dyDescent="0.3">
      <c r="A20" s="189"/>
      <c r="B20" s="180"/>
      <c r="C20" s="181"/>
    </row>
    <row r="21" spans="1:3" ht="27" thickBot="1" x14ac:dyDescent="0.3">
      <c r="A21" s="190" t="s">
        <v>159</v>
      </c>
      <c r="B21" s="180"/>
      <c r="C21" s="167"/>
    </row>
    <row r="22" spans="1:3" ht="27" thickBot="1" x14ac:dyDescent="0.3">
      <c r="A22" s="190" t="s">
        <v>170</v>
      </c>
      <c r="B22" s="180"/>
      <c r="C22" s="167"/>
    </row>
    <row r="23" spans="1:3" ht="13.8" thickBot="1" x14ac:dyDescent="0.3">
      <c r="A23" s="185" t="s">
        <v>195</v>
      </c>
      <c r="B23" s="180"/>
      <c r="C23" s="181"/>
    </row>
    <row r="24" spans="1:3" ht="13.8" thickBot="1" x14ac:dyDescent="0.3">
      <c r="A24" s="179" t="s">
        <v>125</v>
      </c>
      <c r="B24" s="180"/>
      <c r="C24" s="166"/>
    </row>
    <row r="25" spans="1:3" ht="13.8" thickBot="1" x14ac:dyDescent="0.3">
      <c r="A25" s="191" t="s">
        <v>126</v>
      </c>
      <c r="B25" s="180"/>
      <c r="C25" s="166"/>
    </row>
    <row r="26" spans="1:3" ht="13.8" thickBot="1" x14ac:dyDescent="0.3">
      <c r="A26" s="182" t="s">
        <v>127</v>
      </c>
      <c r="B26" s="180"/>
      <c r="C26" s="166"/>
    </row>
    <row r="27" spans="1:3" x14ac:dyDescent="0.25">
      <c r="A27" s="179"/>
      <c r="B27" s="180"/>
      <c r="C27" s="181"/>
    </row>
    <row r="28" spans="1:3" ht="16.5" customHeight="1" thickBot="1" x14ac:dyDescent="0.3">
      <c r="A28" s="179" t="s">
        <v>128</v>
      </c>
      <c r="B28" s="180"/>
      <c r="C28" s="192" t="s">
        <v>171</v>
      </c>
    </row>
    <row r="29" spans="1:3" ht="13.8" thickBot="1" x14ac:dyDescent="0.3">
      <c r="A29" s="193" t="s">
        <v>182</v>
      </c>
      <c r="B29" s="194">
        <v>1</v>
      </c>
      <c r="C29" s="174"/>
    </row>
    <row r="30" spans="1:3" ht="13.8" thickBot="1" x14ac:dyDescent="0.3">
      <c r="A30" s="179"/>
      <c r="B30" s="194">
        <v>2</v>
      </c>
      <c r="C30" s="166"/>
    </row>
    <row r="31" spans="1:3" ht="13.8" thickBot="1" x14ac:dyDescent="0.3">
      <c r="A31" s="179"/>
      <c r="B31" s="194">
        <v>3</v>
      </c>
      <c r="C31" s="166"/>
    </row>
    <row r="32" spans="1:3" x14ac:dyDescent="0.25">
      <c r="A32" s="195"/>
      <c r="B32" s="196"/>
      <c r="C32" s="186"/>
    </row>
    <row r="33" spans="1:3" x14ac:dyDescent="0.25">
      <c r="A33" s="213" t="s">
        <v>131</v>
      </c>
      <c r="B33" s="214"/>
      <c r="C33" s="215"/>
    </row>
    <row r="34" spans="1:3" ht="15" x14ac:dyDescent="0.25">
      <c r="A34" s="189" t="s">
        <v>130</v>
      </c>
      <c r="B34" s="197"/>
      <c r="C34" s="186"/>
    </row>
    <row r="35" spans="1:3" ht="15" x14ac:dyDescent="0.25">
      <c r="A35" s="189" t="s">
        <v>129</v>
      </c>
      <c r="B35" s="197"/>
      <c r="C35" s="192" t="s">
        <v>132</v>
      </c>
    </row>
    <row r="36" spans="1:3" ht="15.6" thickBot="1" x14ac:dyDescent="0.3">
      <c r="A36" s="189"/>
      <c r="B36" s="197"/>
      <c r="C36" s="181"/>
    </row>
    <row r="37" spans="1:3" ht="13.8" thickBot="1" x14ac:dyDescent="0.3">
      <c r="A37" s="185" t="s">
        <v>196</v>
      </c>
      <c r="B37" s="180"/>
      <c r="C37" s="166"/>
    </row>
    <row r="38" spans="1:3" ht="15" x14ac:dyDescent="0.25">
      <c r="A38" s="198" t="s">
        <v>174</v>
      </c>
      <c r="B38" s="197"/>
      <c r="C38" s="192"/>
    </row>
    <row r="39" spans="1:3" ht="15" x14ac:dyDescent="0.25">
      <c r="A39" s="198" t="str">
        <f>IF(C37="Pre-Entry", "Please confirm registration in UK NJR", "Please attach a list of UK implanting centres")</f>
        <v>Please attach a list of UK implanting centres</v>
      </c>
      <c r="B39" s="197"/>
      <c r="C39" s="187"/>
    </row>
    <row r="40" spans="1:3" ht="15" x14ac:dyDescent="0.25">
      <c r="A40" s="198"/>
      <c r="B40" s="197"/>
      <c r="C40" s="181"/>
    </row>
    <row r="41" spans="1:3" ht="15" x14ac:dyDescent="0.25">
      <c r="A41" s="211" t="s">
        <v>160</v>
      </c>
      <c r="B41" s="197"/>
      <c r="C41" s="187" t="s">
        <v>133</v>
      </c>
    </row>
    <row r="42" spans="1:3" ht="15" x14ac:dyDescent="0.25">
      <c r="A42" s="212"/>
      <c r="B42" s="197"/>
      <c r="C42" s="186" t="s">
        <v>129</v>
      </c>
    </row>
    <row r="43" spans="1:3" ht="15.6" thickBot="1" x14ac:dyDescent="0.3">
      <c r="A43" s="189"/>
      <c r="B43" s="197"/>
      <c r="C43" s="186"/>
    </row>
    <row r="44" spans="1:3" ht="53.4" thickBot="1" x14ac:dyDescent="0.3">
      <c r="A44" s="207" t="s">
        <v>197</v>
      </c>
      <c r="B44" s="200"/>
      <c r="C44" s="166"/>
    </row>
  </sheetData>
  <sheetProtection sheet="1" objects="1" scenarios="1" selectLockedCells="1"/>
  <mergeCells count="6">
    <mergeCell ref="A3:C3"/>
    <mergeCell ref="A41:A42"/>
    <mergeCell ref="A33:C33"/>
    <mergeCell ref="A15:A16"/>
    <mergeCell ref="A17:A19"/>
    <mergeCell ref="B9:C9"/>
  </mergeCells>
  <dataValidations count="1">
    <dataValidation type="list" allowBlank="1" showInputMessage="1" showErrorMessage="1" error="Please select a value from the drop-down list" prompt="Please select a value from the drop-down list" sqref="C37">
      <formula1>"Pre-Entry*, Pre-Entry, 3A*, 3A, 3B, 5A*, 5A, 5B, 7A*, 7A, 7B, 10A*, 10A, 10B, 13A*, 13A, 13B"</formula1>
    </dataValidation>
  </dataValidations>
  <printOptions horizontalCentered="1"/>
  <pageMargins left="0.25" right="0.25" top="0.75" bottom="0.75" header="0.3" footer="0.3"/>
  <pageSetup paperSize="9" scale="90" fitToHeight="0" orientation="portrait" r:id="rId1"/>
  <headerFooter alignWithMargins="0">
    <oddHeader>&amp;C&amp;A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22860</xdr:rowOff>
                  </from>
                  <to>
                    <xdr:col>2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34</xdr:row>
                    <xdr:rowOff>22860</xdr:rowOff>
                  </from>
                  <to>
                    <xdr:col>2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6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22860</xdr:rowOff>
                  </from>
                  <to>
                    <xdr:col>2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7" name="Check Box 18">
              <controlPr defaultSize="0" autoFill="0" autoLine="0" autoPict="0">
                <anchor moveWithCells="1">
                  <from>
                    <xdr:col>1</xdr:col>
                    <xdr:colOff>38100</xdr:colOff>
                    <xdr:row>38</xdr:row>
                    <xdr:rowOff>22860</xdr:rowOff>
                  </from>
                  <to>
                    <xdr:col>2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8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22860</xdr:rowOff>
                  </from>
                  <to>
                    <xdr:col>1</xdr:col>
                    <xdr:colOff>259080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9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22860</xdr:rowOff>
                  </from>
                  <to>
                    <xdr:col>1</xdr:col>
                    <xdr:colOff>259080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0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22860</xdr:rowOff>
                  </from>
                  <to>
                    <xdr:col>1</xdr:col>
                    <xdr:colOff>259080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1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22860</xdr:rowOff>
                  </from>
                  <to>
                    <xdr:col>1</xdr:col>
                    <xdr:colOff>259080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2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22860</xdr:rowOff>
                  </from>
                  <to>
                    <xdr:col>1</xdr:col>
                    <xdr:colOff>259080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3" name="Check Box 42">
              <controlPr defaultSize="0" autoFill="0" autoLine="0" autoPict="0">
                <anchor moveWithCells="1">
                  <from>
                    <xdr:col>2</xdr:col>
                    <xdr:colOff>251460</xdr:colOff>
                    <xdr:row>26</xdr:row>
                    <xdr:rowOff>137160</xdr:rowOff>
                  </from>
                  <to>
                    <xdr:col>2</xdr:col>
                    <xdr:colOff>502920</xdr:colOff>
                    <xdr:row>27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4" name="Check Box 43">
              <controlPr defaultSize="0" autoFill="0" autoLine="0" autoPict="0">
                <anchor moveWithCells="1">
                  <from>
                    <xdr:col>2</xdr:col>
                    <xdr:colOff>769620</xdr:colOff>
                    <xdr:row>26</xdr:row>
                    <xdr:rowOff>144780</xdr:rowOff>
                  </from>
                  <to>
                    <xdr:col>2</xdr:col>
                    <xdr:colOff>1028700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15" name="Check Box 45">
              <controlPr defaultSize="0" autoFill="0" autoLine="0" autoPict="0">
                <anchor moveWithCells="1">
                  <from>
                    <xdr:col>1</xdr:col>
                    <xdr:colOff>38100</xdr:colOff>
                    <xdr:row>40</xdr:row>
                    <xdr:rowOff>22860</xdr:rowOff>
                  </from>
                  <to>
                    <xdr:col>2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6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41</xdr:row>
                    <xdr:rowOff>22860</xdr:rowOff>
                  </from>
                  <to>
                    <xdr:col>2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view="pageLayout" topLeftCell="A2" zoomScaleNormal="100" workbookViewId="0">
      <selection activeCell="C20" sqref="C20"/>
    </sheetView>
  </sheetViews>
  <sheetFormatPr defaultColWidth="9.109375" defaultRowHeight="13.2" x14ac:dyDescent="0.25"/>
  <cols>
    <col min="1" max="1" width="47.44140625" style="178" customWidth="1"/>
    <col min="2" max="2" width="4.109375" style="178" customWidth="1"/>
    <col min="3" max="3" width="60" style="178" customWidth="1"/>
    <col min="4" max="4" width="39" style="178" customWidth="1"/>
    <col min="5" max="16384" width="9.109375" style="178"/>
  </cols>
  <sheetData>
    <row r="1" spans="1:3" ht="15.6" x14ac:dyDescent="0.3">
      <c r="A1" s="175" t="s">
        <v>110</v>
      </c>
      <c r="B1" s="176"/>
      <c r="C1" s="177"/>
    </row>
    <row r="2" spans="1:3" x14ac:dyDescent="0.25">
      <c r="A2" s="179"/>
      <c r="B2" s="180"/>
      <c r="C2" s="181"/>
    </row>
    <row r="3" spans="1:3" ht="12.75" customHeight="1" x14ac:dyDescent="0.25">
      <c r="A3" s="208" t="s">
        <v>198</v>
      </c>
      <c r="B3" s="209"/>
      <c r="C3" s="210"/>
    </row>
    <row r="4" spans="1:3" ht="13.8" thickBot="1" x14ac:dyDescent="0.3">
      <c r="A4" s="179"/>
      <c r="B4" s="180"/>
      <c r="C4" s="181"/>
    </row>
    <row r="5" spans="1:3" ht="13.8" thickBot="1" x14ac:dyDescent="0.3">
      <c r="A5" s="182" t="s">
        <v>111</v>
      </c>
      <c r="B5" s="180"/>
      <c r="C5" s="174"/>
    </row>
    <row r="6" spans="1:3" ht="13.8" thickBot="1" x14ac:dyDescent="0.3">
      <c r="A6" s="182" t="s">
        <v>167</v>
      </c>
      <c r="B6" s="180"/>
      <c r="C6" s="174"/>
    </row>
    <row r="7" spans="1:3" ht="13.8" thickBot="1" x14ac:dyDescent="0.3">
      <c r="A7" s="182" t="s">
        <v>112</v>
      </c>
      <c r="B7" s="180"/>
      <c r="C7" s="174"/>
    </row>
    <row r="8" spans="1:3" x14ac:dyDescent="0.25">
      <c r="A8" s="179"/>
      <c r="B8" s="180"/>
      <c r="C8" s="181"/>
    </row>
    <row r="9" spans="1:3" ht="27" customHeight="1" x14ac:dyDescent="0.25">
      <c r="A9" s="183" t="s">
        <v>113</v>
      </c>
      <c r="B9" s="217" t="s">
        <v>114</v>
      </c>
      <c r="C9" s="218"/>
    </row>
    <row r="10" spans="1:3" ht="13.8" thickBot="1" x14ac:dyDescent="0.3">
      <c r="A10" s="179"/>
      <c r="B10" s="180"/>
      <c r="C10" s="181"/>
    </row>
    <row r="11" spans="1:3" ht="13.8" thickBot="1" x14ac:dyDescent="0.3">
      <c r="A11" s="179" t="s">
        <v>115</v>
      </c>
      <c r="B11" s="180"/>
      <c r="C11" s="166"/>
    </row>
    <row r="12" spans="1:3" ht="13.8" thickBot="1" x14ac:dyDescent="0.3">
      <c r="A12" s="184" t="s">
        <v>116</v>
      </c>
      <c r="B12" s="180"/>
      <c r="C12" s="166"/>
    </row>
    <row r="13" spans="1:3" x14ac:dyDescent="0.25">
      <c r="A13" s="179"/>
      <c r="B13" s="180"/>
      <c r="C13" s="181"/>
    </row>
    <row r="14" spans="1:3" x14ac:dyDescent="0.25">
      <c r="A14" s="185" t="s">
        <v>117</v>
      </c>
      <c r="B14" s="180"/>
      <c r="C14" s="181"/>
    </row>
    <row r="15" spans="1:3" x14ac:dyDescent="0.25">
      <c r="A15" s="216" t="s">
        <v>118</v>
      </c>
      <c r="B15" s="180"/>
      <c r="C15" s="186" t="s">
        <v>119</v>
      </c>
    </row>
    <row r="16" spans="1:3" x14ac:dyDescent="0.25">
      <c r="A16" s="216"/>
      <c r="B16" s="180"/>
      <c r="C16" s="186" t="s">
        <v>120</v>
      </c>
    </row>
    <row r="17" spans="1:3" x14ac:dyDescent="0.25">
      <c r="A17" s="216" t="s">
        <v>121</v>
      </c>
      <c r="B17" s="180"/>
      <c r="C17" s="187" t="s">
        <v>122</v>
      </c>
    </row>
    <row r="18" spans="1:3" x14ac:dyDescent="0.25">
      <c r="A18" s="216"/>
      <c r="B18" s="180"/>
      <c r="C18" s="187" t="s">
        <v>123</v>
      </c>
    </row>
    <row r="19" spans="1:3" ht="13.8" thickBot="1" x14ac:dyDescent="0.3">
      <c r="A19" s="189"/>
      <c r="B19" s="180"/>
      <c r="C19" s="181"/>
    </row>
    <row r="20" spans="1:3" ht="27" thickBot="1" x14ac:dyDescent="0.3">
      <c r="A20" s="190" t="s">
        <v>124</v>
      </c>
      <c r="B20" s="180"/>
      <c r="C20" s="167"/>
    </row>
    <row r="21" spans="1:3" ht="27" thickBot="1" x14ac:dyDescent="0.3">
      <c r="A21" s="190" t="s">
        <v>176</v>
      </c>
      <c r="B21" s="180"/>
      <c r="C21" s="167"/>
    </row>
    <row r="22" spans="1:3" ht="13.8" thickBot="1" x14ac:dyDescent="0.3">
      <c r="A22" s="185" t="s">
        <v>199</v>
      </c>
      <c r="B22" s="180"/>
      <c r="C22" s="181"/>
    </row>
    <row r="23" spans="1:3" ht="13.8" thickBot="1" x14ac:dyDescent="0.3">
      <c r="A23" s="179" t="s">
        <v>125</v>
      </c>
      <c r="B23" s="180"/>
      <c r="C23" s="166"/>
    </row>
    <row r="24" spans="1:3" ht="13.8" thickBot="1" x14ac:dyDescent="0.3">
      <c r="A24" s="191" t="s">
        <v>126</v>
      </c>
      <c r="B24" s="180"/>
      <c r="C24" s="166"/>
    </row>
    <row r="25" spans="1:3" ht="13.8" thickBot="1" x14ac:dyDescent="0.3">
      <c r="A25" s="182" t="s">
        <v>127</v>
      </c>
      <c r="B25" s="180"/>
      <c r="C25" s="166"/>
    </row>
    <row r="26" spans="1:3" x14ac:dyDescent="0.25">
      <c r="A26" s="179"/>
      <c r="B26" s="180"/>
      <c r="C26" s="181"/>
    </row>
    <row r="27" spans="1:3" ht="16.5" customHeight="1" thickBot="1" x14ac:dyDescent="0.3">
      <c r="A27" s="179" t="s">
        <v>128</v>
      </c>
      <c r="B27" s="180"/>
      <c r="C27" s="192" t="s">
        <v>171</v>
      </c>
    </row>
    <row r="28" spans="1:3" ht="13.8" thickBot="1" x14ac:dyDescent="0.3">
      <c r="A28" s="193" t="s">
        <v>172</v>
      </c>
      <c r="B28" s="194">
        <v>1</v>
      </c>
      <c r="C28" s="174"/>
    </row>
    <row r="29" spans="1:3" ht="13.8" thickBot="1" x14ac:dyDescent="0.3">
      <c r="A29" s="179"/>
      <c r="B29" s="194">
        <v>2</v>
      </c>
      <c r="C29" s="174"/>
    </row>
    <row r="30" spans="1:3" ht="13.8" thickBot="1" x14ac:dyDescent="0.3">
      <c r="A30" s="179"/>
      <c r="B30" s="194">
        <v>3</v>
      </c>
      <c r="C30" s="174"/>
    </row>
    <row r="31" spans="1:3" x14ac:dyDescent="0.25">
      <c r="A31" s="195"/>
      <c r="B31" s="196"/>
      <c r="C31" s="186"/>
    </row>
    <row r="32" spans="1:3" x14ac:dyDescent="0.25">
      <c r="A32" s="213" t="s">
        <v>131</v>
      </c>
      <c r="B32" s="214"/>
      <c r="C32" s="215"/>
    </row>
    <row r="33" spans="1:3" ht="15" x14ac:dyDescent="0.25">
      <c r="A33" s="189" t="s">
        <v>130</v>
      </c>
      <c r="B33" s="197"/>
      <c r="C33" s="186"/>
    </row>
    <row r="34" spans="1:3" ht="15" x14ac:dyDescent="0.25">
      <c r="A34" s="189" t="s">
        <v>129</v>
      </c>
      <c r="B34" s="197"/>
      <c r="C34" s="192" t="s">
        <v>132</v>
      </c>
    </row>
    <row r="35" spans="1:3" ht="15.6" thickBot="1" x14ac:dyDescent="0.3">
      <c r="A35" s="189"/>
      <c r="B35" s="197"/>
      <c r="C35" s="181"/>
    </row>
    <row r="36" spans="1:3" ht="13.8" thickBot="1" x14ac:dyDescent="0.3">
      <c r="A36" s="185" t="s">
        <v>173</v>
      </c>
      <c r="B36" s="180"/>
      <c r="C36" s="166"/>
    </row>
    <row r="37" spans="1:3" ht="15" x14ac:dyDescent="0.25">
      <c r="A37" s="198" t="s">
        <v>174</v>
      </c>
      <c r="B37" s="197"/>
      <c r="C37" s="192"/>
    </row>
    <row r="38" spans="1:3" ht="15" x14ac:dyDescent="0.25">
      <c r="A38" s="198" t="str">
        <f>IF(C36="Pre-Entry", "Please confirm registration in UK NJR", "Please attach a list of UK implanting centres")</f>
        <v>Please attach a list of UK implanting centres</v>
      </c>
      <c r="B38" s="197"/>
      <c r="C38" s="187"/>
    </row>
    <row r="39" spans="1:3" ht="15" x14ac:dyDescent="0.25">
      <c r="A39" s="198"/>
      <c r="B39" s="197"/>
      <c r="C39" s="181"/>
    </row>
    <row r="40" spans="1:3" ht="15" x14ac:dyDescent="0.25">
      <c r="A40" s="211" t="s">
        <v>175</v>
      </c>
      <c r="B40" s="197"/>
      <c r="C40" s="187" t="s">
        <v>133</v>
      </c>
    </row>
    <row r="41" spans="1:3" ht="15" x14ac:dyDescent="0.25">
      <c r="A41" s="212"/>
      <c r="B41" s="197"/>
      <c r="C41" s="186" t="s">
        <v>129</v>
      </c>
    </row>
    <row r="42" spans="1:3" ht="15.6" thickBot="1" x14ac:dyDescent="0.3">
      <c r="A42" s="189"/>
      <c r="B42" s="197"/>
      <c r="C42" s="186"/>
    </row>
    <row r="43" spans="1:3" ht="53.4" thickBot="1" x14ac:dyDescent="0.3">
      <c r="A43" s="199" t="s">
        <v>134</v>
      </c>
      <c r="B43" s="200"/>
      <c r="C43" s="174"/>
    </row>
  </sheetData>
  <sheetProtection sheet="1" objects="1" scenarios="1" selectLockedCells="1"/>
  <mergeCells count="6">
    <mergeCell ref="A40:A41"/>
    <mergeCell ref="A3:C3"/>
    <mergeCell ref="B9:C9"/>
    <mergeCell ref="A15:A16"/>
    <mergeCell ref="A17:A18"/>
    <mergeCell ref="A32:C32"/>
  </mergeCells>
  <dataValidations count="1">
    <dataValidation type="list" allowBlank="1" showInputMessage="1" showErrorMessage="1" error="Please select a value from the drop-down list" prompt="Please select a value from the drop-down list" sqref="C36">
      <formula1>"Pre-Entry*, Pre-Entry, 3A*, 3A, 3B, 5A*, 5A, 5B, 7A*, 7A, 7B, 10A*, 10A, 10B, 13A*, 13A, 13B"</formula1>
    </dataValidation>
  </dataValidations>
  <printOptions horizontalCentered="1"/>
  <pageMargins left="0.25" right="0.25" top="0.75" bottom="0.75" header="0.3" footer="0.3"/>
  <pageSetup paperSize="9" scale="90" fitToHeight="0" orientation="portrait" r:id="rId1"/>
  <headerFooter alignWithMargins="0">
    <oddHeader>&amp;C&amp;A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22860</xdr:rowOff>
                  </from>
                  <to>
                    <xdr:col>2</xdr:col>
                    <xdr:colOff>7620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22860</xdr:rowOff>
                  </from>
                  <to>
                    <xdr:col>2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36</xdr:row>
                    <xdr:rowOff>22860</xdr:rowOff>
                  </from>
                  <to>
                    <xdr:col>2</xdr:col>
                    <xdr:colOff>7620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22860</xdr:rowOff>
                  </from>
                  <to>
                    <xdr:col>2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22860</xdr:rowOff>
                  </from>
                  <to>
                    <xdr:col>1</xdr:col>
                    <xdr:colOff>259080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22860</xdr:rowOff>
                  </from>
                  <to>
                    <xdr:col>1</xdr:col>
                    <xdr:colOff>259080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22860</xdr:rowOff>
                  </from>
                  <to>
                    <xdr:col>1</xdr:col>
                    <xdr:colOff>259080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1" name="Check Box 10">
              <controlPr defaultSize="0" autoFill="0" autoLine="0" autoPict="0">
                <anchor moveWithCells="1">
                  <from>
                    <xdr:col>2</xdr:col>
                    <xdr:colOff>251460</xdr:colOff>
                    <xdr:row>25</xdr:row>
                    <xdr:rowOff>137160</xdr:rowOff>
                  </from>
                  <to>
                    <xdr:col>2</xdr:col>
                    <xdr:colOff>502920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2" name="Check Box 11">
              <controlPr defaultSize="0" autoFill="0" autoLine="0" autoPict="0">
                <anchor moveWithCells="1">
                  <from>
                    <xdr:col>2</xdr:col>
                    <xdr:colOff>769620</xdr:colOff>
                    <xdr:row>25</xdr:row>
                    <xdr:rowOff>144780</xdr:rowOff>
                  </from>
                  <to>
                    <xdr:col>2</xdr:col>
                    <xdr:colOff>1028700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3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22860</xdr:rowOff>
                  </from>
                  <to>
                    <xdr:col>2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4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40</xdr:row>
                    <xdr:rowOff>22860</xdr:rowOff>
                  </from>
                  <to>
                    <xdr:col>2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22860</xdr:rowOff>
                  </from>
                  <to>
                    <xdr:col>1</xdr:col>
                    <xdr:colOff>259080</xdr:colOff>
                    <xdr:row>17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68"/>
  <sheetViews>
    <sheetView showGridLines="0" view="pageLayout" topLeftCell="A3" zoomScaleNormal="90" zoomScaleSheetLayoutView="70" workbookViewId="0">
      <selection activeCell="C3" sqref="C3:F7"/>
    </sheetView>
  </sheetViews>
  <sheetFormatPr defaultColWidth="9.109375" defaultRowHeight="13.2" x14ac:dyDescent="0.25"/>
  <cols>
    <col min="1" max="1" width="55.44140625" style="26" customWidth="1"/>
    <col min="2" max="2" width="10.6640625" style="75" customWidth="1"/>
    <col min="3" max="3" width="12" style="75" customWidth="1"/>
    <col min="4" max="4" width="3" style="26" customWidth="1"/>
    <col min="5" max="5" width="11.109375" style="26" customWidth="1"/>
    <col min="6" max="6" width="34.88671875" style="26" customWidth="1"/>
    <col min="7" max="7" width="9.109375" style="26"/>
    <col min="8" max="8" width="58.88671875" style="26" hidden="1" customWidth="1"/>
    <col min="9" max="14" width="9.109375" style="26" hidden="1" customWidth="1"/>
    <col min="15" max="15" width="13.44140625" style="26" hidden="1" customWidth="1"/>
    <col min="16" max="16" width="12" style="26" hidden="1" customWidth="1"/>
    <col min="17" max="17" width="22.88671875" style="26" hidden="1" customWidth="1"/>
    <col min="18" max="16384" width="9.109375" style="26"/>
  </cols>
  <sheetData>
    <row r="1" spans="1:17" ht="13.8" thickBot="1" x14ac:dyDescent="0.3">
      <c r="A1" s="23"/>
      <c r="B1" s="24"/>
      <c r="C1" s="24"/>
      <c r="D1" s="24"/>
      <c r="E1" s="24"/>
      <c r="F1" s="25"/>
      <c r="H1" s="27" t="s">
        <v>82</v>
      </c>
      <c r="I1" s="27" t="e">
        <f>INDEX(J1:N1,,MATCH(B58,J1:N1,1))</f>
        <v>#N/A</v>
      </c>
      <c r="J1" s="27">
        <v>3</v>
      </c>
      <c r="K1" s="27">
        <v>5</v>
      </c>
      <c r="L1" s="27">
        <v>7</v>
      </c>
      <c r="M1" s="27">
        <v>10</v>
      </c>
      <c r="N1" s="27">
        <v>13</v>
      </c>
    </row>
    <row r="2" spans="1:17" ht="13.5" customHeight="1" x14ac:dyDescent="0.25">
      <c r="A2" s="28" t="s">
        <v>1</v>
      </c>
      <c r="B2" s="29"/>
      <c r="C2" s="232" t="s">
        <v>0</v>
      </c>
      <c r="D2" s="233"/>
      <c r="E2" s="233"/>
      <c r="F2" s="234"/>
      <c r="H2" s="27" t="s">
        <v>83</v>
      </c>
      <c r="I2" s="27" t="e">
        <f>MATCH(I1 &amp; "A*", 'Clinical data sheet 1'!$I$22:$M$22,0)</f>
        <v>#N/A</v>
      </c>
      <c r="J2" s="27"/>
      <c r="K2" s="27"/>
      <c r="L2" s="27"/>
      <c r="M2" s="27"/>
      <c r="N2" s="27"/>
    </row>
    <row r="3" spans="1:17" x14ac:dyDescent="0.25">
      <c r="A3" s="30" t="s">
        <v>2</v>
      </c>
      <c r="B3" s="29"/>
      <c r="C3" s="240" t="s">
        <v>57</v>
      </c>
      <c r="D3" s="241"/>
      <c r="E3" s="241"/>
      <c r="F3" s="242"/>
      <c r="H3" s="27"/>
      <c r="I3" s="222" t="s">
        <v>84</v>
      </c>
      <c r="J3" s="222"/>
      <c r="K3" s="222"/>
      <c r="L3" s="222" t="s">
        <v>85</v>
      </c>
      <c r="M3" s="222"/>
      <c r="N3" s="222"/>
    </row>
    <row r="4" spans="1:17" ht="13.5" customHeight="1" x14ac:dyDescent="0.25">
      <c r="A4" s="30" t="s">
        <v>3</v>
      </c>
      <c r="B4" s="29"/>
      <c r="C4" s="240"/>
      <c r="D4" s="241"/>
      <c r="E4" s="241"/>
      <c r="F4" s="242"/>
      <c r="H4" s="26" t="s">
        <v>55</v>
      </c>
      <c r="I4" s="27" t="s">
        <v>86</v>
      </c>
      <c r="J4" s="27" t="s">
        <v>87</v>
      </c>
      <c r="K4" s="27" t="s">
        <v>88</v>
      </c>
      <c r="L4" s="31" t="e">
        <f>$I$1 &amp; "A*"</f>
        <v>#N/A</v>
      </c>
      <c r="M4" s="31" t="e">
        <f>$I$1 &amp; "A"</f>
        <v>#N/A</v>
      </c>
      <c r="N4" s="31" t="e">
        <f>$I$1 &amp; "B"</f>
        <v>#N/A</v>
      </c>
      <c r="O4" s="26" t="s">
        <v>96</v>
      </c>
      <c r="P4" s="26" t="s">
        <v>97</v>
      </c>
      <c r="Q4" s="26" t="s">
        <v>98</v>
      </c>
    </row>
    <row r="5" spans="1:17" ht="13.5" customHeight="1" x14ac:dyDescent="0.25">
      <c r="A5" s="30" t="s">
        <v>4</v>
      </c>
      <c r="B5" s="29"/>
      <c r="C5" s="240"/>
      <c r="D5" s="241"/>
      <c r="E5" s="241"/>
      <c r="F5" s="242"/>
      <c r="I5" s="27"/>
      <c r="J5" s="27"/>
      <c r="K5" s="27"/>
      <c r="L5" s="31"/>
      <c r="M5" s="31"/>
      <c r="N5" s="31"/>
      <c r="P5" s="26" t="b">
        <f>NOT(OR($B$9="Stem", $B$9="Cup"))</f>
        <v>1</v>
      </c>
      <c r="Q5" s="26" t="s">
        <v>107</v>
      </c>
    </row>
    <row r="6" spans="1:17" ht="13.5" customHeight="1" x14ac:dyDescent="0.25">
      <c r="A6" s="30" t="s">
        <v>60</v>
      </c>
      <c r="B6" s="29"/>
      <c r="C6" s="240"/>
      <c r="D6" s="241"/>
      <c r="E6" s="241"/>
      <c r="F6" s="242"/>
      <c r="I6" s="27"/>
      <c r="J6" s="27"/>
      <c r="K6" s="27"/>
      <c r="L6" s="31"/>
      <c r="M6" s="31"/>
      <c r="N6" s="31"/>
      <c r="P6" s="26" t="b">
        <f>ISERROR(I2)</f>
        <v>1</v>
      </c>
      <c r="Q6" s="26" t="s">
        <v>193</v>
      </c>
    </row>
    <row r="7" spans="1:17" ht="13.5" customHeight="1" thickBot="1" x14ac:dyDescent="0.3">
      <c r="A7" s="30"/>
      <c r="B7" s="29"/>
      <c r="C7" s="243"/>
      <c r="D7" s="244"/>
      <c r="E7" s="244"/>
      <c r="F7" s="245"/>
      <c r="H7" s="27" t="s">
        <v>51</v>
      </c>
      <c r="I7" s="27" t="e">
        <f ca="1">OFFSET('Clinical data sheet 1'!$H23,0,$I$2)</f>
        <v>#N/A</v>
      </c>
      <c r="J7" s="27" t="e">
        <f ca="1">OFFSET('Clinical data sheet 1'!$H$30,0,$I$2)</f>
        <v>#N/A</v>
      </c>
      <c r="K7" s="27" t="e">
        <f ca="1">OFFSET('Clinical data sheet 1'!$H$37,0,$I$2)</f>
        <v>#N/A</v>
      </c>
      <c r="L7" s="27" t="e">
        <f>IF($B$16="", NA(),  $B$16&gt;=I7)</f>
        <v>#N/A</v>
      </c>
      <c r="M7" s="27" t="e">
        <f t="shared" ref="M7:N7" si="0">IF($B$16="", NA(),  $B$16&gt;=J7)</f>
        <v>#N/A</v>
      </c>
      <c r="N7" s="27" t="e">
        <f t="shared" si="0"/>
        <v>#N/A</v>
      </c>
      <c r="O7" s="26" t="e">
        <f>NOT(OR(L7:N7))</f>
        <v>#N/A</v>
      </c>
      <c r="P7" s="26" t="b">
        <f>ISERROR(AND(L7:O7))</f>
        <v>1</v>
      </c>
      <c r="Q7" s="26" t="s">
        <v>8</v>
      </c>
    </row>
    <row r="8" spans="1:17" ht="13.5" customHeight="1" thickBot="1" x14ac:dyDescent="0.3">
      <c r="A8" s="28" t="s">
        <v>5</v>
      </c>
      <c r="B8" s="29"/>
      <c r="C8" s="29"/>
      <c r="D8" s="29"/>
      <c r="E8" s="29"/>
      <c r="F8" s="32"/>
      <c r="H8" s="27" t="s">
        <v>89</v>
      </c>
      <c r="I8" s="27" t="e">
        <f ca="1">OFFSET('Clinical data sheet 1'!$H24,0,$I$2)</f>
        <v>#N/A</v>
      </c>
      <c r="J8" s="27" t="e">
        <f ca="1">OFFSET('Clinical data sheet 1'!$H$30,0,$I$2)</f>
        <v>#N/A</v>
      </c>
      <c r="K8" s="27" t="e">
        <f ca="1">OFFSET('Clinical data sheet 1'!$H$37,0,$I$2)</f>
        <v>#N/A</v>
      </c>
      <c r="L8" s="27" t="e">
        <f>IF($B$17="",NA(),$B$17&gt;=I8)</f>
        <v>#N/A</v>
      </c>
      <c r="M8" s="27" t="e">
        <f t="shared" ref="M8:N8" si="1">IF($B$17="",NA(),$B$17&gt;=J8)</f>
        <v>#N/A</v>
      </c>
      <c r="N8" s="27" t="e">
        <f t="shared" si="1"/>
        <v>#N/A</v>
      </c>
      <c r="O8" s="26" t="e">
        <f t="shared" ref="O8:O18" si="2">NOT(OR(L8:N8))</f>
        <v>#N/A</v>
      </c>
      <c r="P8" s="26" t="b">
        <f t="shared" ref="P8:P13" si="3">ISERROR(AND(L8:O8))</f>
        <v>1</v>
      </c>
      <c r="Q8" s="26" t="s">
        <v>99</v>
      </c>
    </row>
    <row r="9" spans="1:17" ht="13.5" customHeight="1" thickBot="1" x14ac:dyDescent="0.3">
      <c r="A9" s="30" t="s">
        <v>81</v>
      </c>
      <c r="B9" s="223"/>
      <c r="C9" s="225"/>
      <c r="D9" s="29"/>
      <c r="E9" s="29"/>
      <c r="F9" s="32"/>
      <c r="H9" s="27"/>
      <c r="I9" s="27"/>
      <c r="J9" s="27"/>
      <c r="K9" s="27"/>
      <c r="L9" s="27" t="e">
        <f>AND(L7:L8)</f>
        <v>#N/A</v>
      </c>
      <c r="M9" s="27" t="e">
        <f>AND(M7:M8)</f>
        <v>#N/A</v>
      </c>
      <c r="N9" s="27" t="e">
        <f>AND(N7:N8)</f>
        <v>#N/A</v>
      </c>
      <c r="O9" s="26" t="e">
        <f t="shared" si="2"/>
        <v>#N/A</v>
      </c>
      <c r="P9" s="26" t="b">
        <f t="shared" si="3"/>
        <v>1</v>
      </c>
    </row>
    <row r="10" spans="1:17" ht="13.5" customHeight="1" thickBot="1" x14ac:dyDescent="0.3">
      <c r="A10" s="30" t="s">
        <v>61</v>
      </c>
      <c r="B10" s="223"/>
      <c r="C10" s="224"/>
      <c r="D10" s="224"/>
      <c r="E10" s="224"/>
      <c r="F10" s="225"/>
      <c r="H10" s="27" t="s">
        <v>37</v>
      </c>
      <c r="I10" s="27" t="e">
        <f ca="1">OFFSET('Clinical data sheet 1'!$H25,0,$I$2)</f>
        <v>#N/A</v>
      </c>
      <c r="J10" s="27" t="e">
        <f ca="1">OFFSET('Clinical data sheet 1'!H31,0,$I$2)</f>
        <v>#N/A</v>
      </c>
      <c r="K10" s="27" t="e">
        <f ca="1">OFFSET('Clinical data sheet 1'!H38,0,$I$2)</f>
        <v>#N/A</v>
      </c>
      <c r="L10" s="27" t="e">
        <f>IF($B$35="", NA(), $B$35&gt;=I10)</f>
        <v>#N/A</v>
      </c>
      <c r="M10" s="27" t="e">
        <f t="shared" ref="M10:N10" si="4">IF($B$35="", NA(), $B$35&gt;=J10)</f>
        <v>#N/A</v>
      </c>
      <c r="N10" s="27" t="e">
        <f t="shared" si="4"/>
        <v>#N/A</v>
      </c>
      <c r="O10" s="26" t="e">
        <f t="shared" si="2"/>
        <v>#N/A</v>
      </c>
      <c r="P10" s="26" t="b">
        <f t="shared" si="3"/>
        <v>1</v>
      </c>
      <c r="Q10" s="26" t="s">
        <v>100</v>
      </c>
    </row>
    <row r="11" spans="1:17" ht="13.5" customHeight="1" thickBot="1" x14ac:dyDescent="0.3">
      <c r="A11" s="30" t="s">
        <v>62</v>
      </c>
      <c r="B11" s="223"/>
      <c r="C11" s="224"/>
      <c r="D11" s="224"/>
      <c r="E11" s="224"/>
      <c r="F11" s="225"/>
      <c r="H11" s="27" t="s">
        <v>38</v>
      </c>
      <c r="I11" s="27" t="e">
        <f ca="1">OFFSET('Clinical data sheet 1'!$H26,0,$I$2)</f>
        <v>#N/A</v>
      </c>
      <c r="J11" s="27" t="e">
        <f ca="1">OFFSET('Clinical data sheet 1'!H32,0,$I$2)</f>
        <v>#N/A</v>
      </c>
      <c r="K11" s="27" t="e">
        <f ca="1">OFFSET('Clinical data sheet 1'!H39,0,$I$2)</f>
        <v>#N/A</v>
      </c>
      <c r="L11" s="27" t="e">
        <f>IF($B$59="", NA(), $B$59&gt;=I11)</f>
        <v>#N/A</v>
      </c>
      <c r="M11" s="27" t="e">
        <f t="shared" ref="M11:N11" si="5">IF($B$59="", NA(), $B$59&gt;=J11)</f>
        <v>#N/A</v>
      </c>
      <c r="N11" s="27" t="e">
        <f t="shared" si="5"/>
        <v>#N/A</v>
      </c>
      <c r="O11" s="26" t="e">
        <f t="shared" si="2"/>
        <v>#N/A</v>
      </c>
      <c r="P11" s="26" t="b">
        <f t="shared" si="3"/>
        <v>1</v>
      </c>
      <c r="Q11" s="26" t="s">
        <v>101</v>
      </c>
    </row>
    <row r="12" spans="1:17" ht="13.5" customHeight="1" thickBot="1" x14ac:dyDescent="0.3">
      <c r="A12" s="30" t="s">
        <v>63</v>
      </c>
      <c r="B12" s="223"/>
      <c r="C12" s="224"/>
      <c r="D12" s="224"/>
      <c r="E12" s="224"/>
      <c r="F12" s="225"/>
      <c r="H12" s="26" t="s">
        <v>105</v>
      </c>
      <c r="I12" s="27"/>
      <c r="J12" s="27"/>
      <c r="K12" s="27"/>
      <c r="L12" s="26" t="e">
        <f>IF($B$9="Stem",L15, IF($B$9="Cup", L17, NA()))</f>
        <v>#N/A</v>
      </c>
      <c r="M12" s="26" t="e">
        <f t="shared" ref="M12:O13" si="6">IF($B$9="Stem",M15, IF($B$9="Cup", M17, NA()))</f>
        <v>#N/A</v>
      </c>
      <c r="N12" s="26" t="e">
        <f t="shared" si="6"/>
        <v>#N/A</v>
      </c>
      <c r="O12" s="26" t="e">
        <f t="shared" si="6"/>
        <v>#N/A</v>
      </c>
      <c r="P12" s="26" t="b">
        <f t="shared" si="3"/>
        <v>1</v>
      </c>
      <c r="Q12" s="26" t="s">
        <v>103</v>
      </c>
    </row>
    <row r="13" spans="1:17" ht="13.5" customHeight="1" thickBot="1" x14ac:dyDescent="0.3">
      <c r="A13" s="30" t="s">
        <v>64</v>
      </c>
      <c r="B13" s="223"/>
      <c r="C13" s="224"/>
      <c r="D13" s="224"/>
      <c r="E13" s="224"/>
      <c r="F13" s="225"/>
      <c r="H13" s="26" t="s">
        <v>104</v>
      </c>
      <c r="I13" s="27"/>
      <c r="J13" s="27"/>
      <c r="K13" s="27"/>
      <c r="L13" s="26" t="e">
        <f>IF($B$9="Stem",L16, IF($B$9="Cup", L18, NA()))</f>
        <v>#N/A</v>
      </c>
      <c r="M13" s="26" t="e">
        <f t="shared" si="6"/>
        <v>#N/A</v>
      </c>
      <c r="N13" s="26" t="e">
        <f t="shared" si="6"/>
        <v>#N/A</v>
      </c>
      <c r="O13" s="26" t="e">
        <f t="shared" si="6"/>
        <v>#N/A</v>
      </c>
      <c r="P13" s="26" t="b">
        <f t="shared" si="3"/>
        <v>1</v>
      </c>
      <c r="Q13" s="26" t="s">
        <v>102</v>
      </c>
    </row>
    <row r="14" spans="1:17" ht="13.5" customHeight="1" thickBot="1" x14ac:dyDescent="0.3">
      <c r="A14" s="30"/>
      <c r="B14" s="33"/>
      <c r="C14" s="33"/>
      <c r="D14" s="29"/>
      <c r="E14" s="29"/>
      <c r="F14" s="32"/>
      <c r="H14" s="27"/>
      <c r="I14" s="27"/>
      <c r="J14" s="27"/>
      <c r="K14" s="27"/>
      <c r="L14" s="27"/>
      <c r="M14" s="27"/>
      <c r="N14" s="27"/>
    </row>
    <row r="15" spans="1:17" ht="13.95" customHeight="1" thickBot="1" x14ac:dyDescent="0.3">
      <c r="A15" s="28" t="s">
        <v>6</v>
      </c>
      <c r="B15" s="34" t="s">
        <v>7</v>
      </c>
      <c r="C15" s="34"/>
      <c r="D15" s="29"/>
      <c r="E15" s="35" t="s">
        <v>10</v>
      </c>
      <c r="F15" s="36"/>
      <c r="H15" s="26" t="s">
        <v>90</v>
      </c>
      <c r="I15" s="37" t="e">
        <f ca="1">OFFSET('Clinical data sheet 1'!$H$27,0,$I$2)</f>
        <v>#N/A</v>
      </c>
      <c r="J15" s="37" t="e">
        <f ca="1">OFFSET('Clinical data sheet 1'!$H$33,0,$I$2)</f>
        <v>#N/A</v>
      </c>
      <c r="K15" s="38">
        <v>1</v>
      </c>
      <c r="L15" s="27" t="e">
        <f>IF($D$64&lt;&gt;"",$D$64&lt;=I15,IF($D$63&lt;&gt;"",$D$63&lt;=I15,NA()))</f>
        <v>#N/A</v>
      </c>
      <c r="M15" s="27" t="e">
        <f t="shared" ref="M15:N15" si="7">IF($D$64&lt;&gt;"",$D$64&lt;=J15,IF($D$63&lt;&gt;"",$D$63&lt;=J15,NA()))</f>
        <v>#N/A</v>
      </c>
      <c r="N15" s="27" t="e">
        <f t="shared" si="7"/>
        <v>#N/A</v>
      </c>
      <c r="O15" s="26" t="e">
        <f t="shared" si="2"/>
        <v>#N/A</v>
      </c>
    </row>
    <row r="16" spans="1:17" ht="13.5" customHeight="1" thickBot="1" x14ac:dyDescent="0.3">
      <c r="A16" s="39" t="s">
        <v>8</v>
      </c>
      <c r="B16" s="3"/>
      <c r="C16" s="40"/>
      <c r="D16" s="29"/>
      <c r="E16" s="228" t="s">
        <v>67</v>
      </c>
      <c r="F16" s="229"/>
      <c r="H16" s="26" t="s">
        <v>91</v>
      </c>
      <c r="I16" s="41" t="e">
        <f ca="1">I15</f>
        <v>#N/A</v>
      </c>
      <c r="J16" s="41" t="e">
        <f ca="1">J15</f>
        <v>#N/A</v>
      </c>
      <c r="K16" s="37" t="e">
        <f ca="1">OFFSET('Clinical data sheet 1'!$H$40,0,$I$2)</f>
        <v>#N/A</v>
      </c>
      <c r="L16" s="27" t="e">
        <f>IF($C$64&lt;&gt;"",$C$64&lt;=I16,IF($C$63&lt;&gt;"",$C$63&lt;=I16,NA()))</f>
        <v>#N/A</v>
      </c>
      <c r="M16" s="27" t="e">
        <f t="shared" ref="M16:N16" si="8">IF($C$64&lt;&gt;"",$C$64&lt;=J16,IF($C$63&lt;&gt;"",$C$63&lt;=J16,NA()))</f>
        <v>#N/A</v>
      </c>
      <c r="N16" s="27" t="e">
        <f t="shared" si="8"/>
        <v>#N/A</v>
      </c>
      <c r="O16" s="26" t="e">
        <f t="shared" si="2"/>
        <v>#N/A</v>
      </c>
    </row>
    <row r="17" spans="1:17" ht="13.5" customHeight="1" thickBot="1" x14ac:dyDescent="0.3">
      <c r="A17" s="39" t="s">
        <v>9</v>
      </c>
      <c r="B17" s="2"/>
      <c r="C17" s="42"/>
      <c r="D17" s="29"/>
      <c r="E17" s="228"/>
      <c r="F17" s="229"/>
      <c r="H17" s="26" t="s">
        <v>93</v>
      </c>
      <c r="I17" s="37" t="e">
        <f ca="1">OFFSET('Clinical data sheet 1'!$H$27,0,$I$2)</f>
        <v>#N/A</v>
      </c>
      <c r="J17" s="37" t="e">
        <f ca="1">OFFSET('Clinical data sheet 1'!$H$33,0,$I$2)</f>
        <v>#N/A</v>
      </c>
      <c r="K17" s="38">
        <v>1</v>
      </c>
      <c r="L17" s="27" t="e">
        <f>IF($D$65&lt;&gt;"",$D$65&lt;=I17,IF($D$63&lt;&gt;"",$D$63&lt;=I17,NA()))</f>
        <v>#N/A</v>
      </c>
      <c r="M17" s="27" t="e">
        <f>IF($D$65&lt;&gt;"",$D$65&lt;=J17,IF($D$63&lt;&gt;"",$D$63&lt;=J17,NA()))</f>
        <v>#N/A</v>
      </c>
      <c r="N17" s="27" t="e">
        <f>IF($D$65&lt;&gt;"",$D$65&lt;=K17,IF($D$63&lt;&gt;"",$D$63&lt;=K17,NA()))</f>
        <v>#N/A</v>
      </c>
      <c r="O17" s="26" t="e">
        <f t="shared" si="2"/>
        <v>#N/A</v>
      </c>
    </row>
    <row r="18" spans="1:17" ht="13.5" customHeight="1" x14ac:dyDescent="0.25">
      <c r="A18" s="43" t="s">
        <v>65</v>
      </c>
      <c r="B18" s="44"/>
      <c r="C18" s="29"/>
      <c r="D18" s="29"/>
      <c r="E18" s="228"/>
      <c r="F18" s="229"/>
      <c r="H18" s="26" t="s">
        <v>92</v>
      </c>
      <c r="I18" s="41" t="e">
        <f ca="1">I17</f>
        <v>#N/A</v>
      </c>
      <c r="J18" s="41" t="e">
        <f ca="1">J17</f>
        <v>#N/A</v>
      </c>
      <c r="K18" s="37" t="e">
        <f ca="1">OFFSET('Clinical data sheet 1'!$H$40,0,$I$2)</f>
        <v>#N/A</v>
      </c>
      <c r="L18" s="27" t="e">
        <f>IF($C$65&lt;&gt;"",$C$65&lt;=I18,IF($C$63&lt;&gt;"",$C$63&lt;=I18,NA()))</f>
        <v>#N/A</v>
      </c>
      <c r="M18" s="27" t="e">
        <f>IF($C$65&lt;&gt;"",$C$65&lt;=J18,IF($C$63&lt;&gt;"",$C$63&lt;=J18,NA()))</f>
        <v>#N/A</v>
      </c>
      <c r="N18" s="27" t="e">
        <f>IF($C$65&lt;&gt;"",$C$65&lt;=K18,IF($C$63&lt;&gt;"",$C$63&lt;=K18,NA()))</f>
        <v>#N/A</v>
      </c>
      <c r="O18" s="26" t="e">
        <f t="shared" si="2"/>
        <v>#N/A</v>
      </c>
    </row>
    <row r="19" spans="1:17" ht="13.5" customHeight="1" x14ac:dyDescent="0.25">
      <c r="A19" s="45" t="s">
        <v>66</v>
      </c>
      <c r="B19" s="44"/>
      <c r="C19" s="29"/>
      <c r="D19" s="29"/>
      <c r="E19" s="228"/>
      <c r="F19" s="229"/>
      <c r="I19" s="41"/>
      <c r="J19" s="41"/>
      <c r="K19" s="37"/>
      <c r="L19" s="27"/>
      <c r="M19" s="27"/>
      <c r="N19" s="27"/>
    </row>
    <row r="20" spans="1:17" ht="13.5" customHeight="1" x14ac:dyDescent="0.25">
      <c r="A20" s="39"/>
      <c r="B20" s="29"/>
      <c r="C20" s="29"/>
      <c r="D20" s="29"/>
      <c r="E20" s="228"/>
      <c r="F20" s="229"/>
      <c r="H20" s="26" t="s">
        <v>106</v>
      </c>
      <c r="I20" s="27" t="str">
        <f>INDEX($L$4:$P$4,,MATCH(TRUE,L20:P20,0)) &amp; J20 &amp; Q9</f>
        <v>Incomplete</v>
      </c>
      <c r="J20" s="26" t="str">
        <f>IFERROR(IF(NOT(INDEX(L9:N9,,MATCH(TRUE,L20:N20,0))), " performance, but requires more centres/surgeons", ""), "")</f>
        <v/>
      </c>
      <c r="L20" s="27" t="e">
        <f>AND(L10:L13)</f>
        <v>#N/A</v>
      </c>
      <c r="M20" s="27" t="e">
        <f>AND(M10:M13)</f>
        <v>#N/A</v>
      </c>
      <c r="N20" s="27" t="e">
        <f>AND(N10:N13)</f>
        <v>#N/A</v>
      </c>
      <c r="O20" s="27" t="e">
        <f>NOT(OR(L20:N20,P20))</f>
        <v>#N/A</v>
      </c>
      <c r="P20" s="27" t="b">
        <f>OR(P5:P13)</f>
        <v>1</v>
      </c>
      <c r="Q20" s="26" t="str">
        <f>IFERROR(": " &amp; INDEX(Q5:Q13, MATCH(TRUE,P5:P13,0)) &amp; " missing", "")</f>
        <v>: Product type missing</v>
      </c>
    </row>
    <row r="21" spans="1:17" ht="13.5" customHeight="1" thickBot="1" x14ac:dyDescent="0.3">
      <c r="A21" s="28" t="s">
        <v>191</v>
      </c>
      <c r="B21" s="29"/>
      <c r="C21" s="29"/>
      <c r="D21" s="29"/>
      <c r="E21" s="228"/>
      <c r="F21" s="229"/>
      <c r="I21" s="27"/>
      <c r="L21" s="27"/>
      <c r="M21" s="27"/>
      <c r="N21" s="27"/>
      <c r="O21" s="27"/>
      <c r="P21" s="27"/>
    </row>
    <row r="22" spans="1:17" ht="13.5" customHeight="1" thickBot="1" x14ac:dyDescent="0.3">
      <c r="A22" s="206"/>
      <c r="B22" s="46"/>
      <c r="C22" s="29"/>
      <c r="D22" s="29"/>
      <c r="E22" s="228"/>
      <c r="F22" s="229"/>
      <c r="H22" s="121" t="s">
        <v>52</v>
      </c>
      <c r="I22" s="122" t="s">
        <v>46</v>
      </c>
      <c r="J22" s="122" t="s">
        <v>47</v>
      </c>
      <c r="K22" s="122" t="s">
        <v>48</v>
      </c>
      <c r="L22" s="122" t="s">
        <v>49</v>
      </c>
      <c r="M22" s="123" t="s">
        <v>50</v>
      </c>
      <c r="N22" s="27"/>
      <c r="O22" s="27"/>
      <c r="P22" s="27"/>
    </row>
    <row r="23" spans="1:17" ht="13.5" customHeight="1" x14ac:dyDescent="0.25">
      <c r="A23" s="47"/>
      <c r="B23" s="29"/>
      <c r="C23" s="29"/>
      <c r="D23" s="29"/>
      <c r="E23" s="228"/>
      <c r="F23" s="229"/>
      <c r="H23" s="124" t="s">
        <v>51</v>
      </c>
      <c r="I23" s="125">
        <v>3</v>
      </c>
      <c r="J23" s="125">
        <v>3</v>
      </c>
      <c r="K23" s="125">
        <v>3</v>
      </c>
      <c r="L23" s="125">
        <v>3</v>
      </c>
      <c r="M23" s="126">
        <v>3</v>
      </c>
    </row>
    <row r="24" spans="1:17" ht="13.5" customHeight="1" thickBot="1" x14ac:dyDescent="0.3">
      <c r="A24" s="48" t="s">
        <v>94</v>
      </c>
      <c r="B24" s="49"/>
      <c r="C24" s="50"/>
      <c r="D24" s="29"/>
      <c r="E24" s="228"/>
      <c r="F24" s="229"/>
      <c r="H24" s="127" t="s">
        <v>58</v>
      </c>
      <c r="I24" s="128">
        <v>3</v>
      </c>
      <c r="J24" s="128">
        <v>3</v>
      </c>
      <c r="K24" s="128">
        <v>3</v>
      </c>
      <c r="L24" s="128">
        <v>3</v>
      </c>
      <c r="M24" s="129">
        <v>3</v>
      </c>
    </row>
    <row r="25" spans="1:17" ht="13.5" customHeight="1" thickBot="1" x14ac:dyDescent="0.3">
      <c r="A25" s="30" t="s">
        <v>95</v>
      </c>
      <c r="B25" s="2"/>
      <c r="C25" s="51"/>
      <c r="D25" s="29"/>
      <c r="E25" s="228"/>
      <c r="F25" s="229"/>
      <c r="H25" s="130" t="s">
        <v>37</v>
      </c>
      <c r="I25" s="131">
        <v>150</v>
      </c>
      <c r="J25" s="131">
        <v>250</v>
      </c>
      <c r="K25" s="131">
        <v>350</v>
      </c>
      <c r="L25" s="131">
        <v>500</v>
      </c>
      <c r="M25" s="132">
        <v>500</v>
      </c>
    </row>
    <row r="26" spans="1:17" ht="13.5" customHeight="1" thickBot="1" x14ac:dyDescent="0.3">
      <c r="A26" s="30" t="s">
        <v>11</v>
      </c>
      <c r="B26" s="2"/>
      <c r="C26" s="21" t="str">
        <f>IFERROR(B26/$B$25, "")</f>
        <v/>
      </c>
      <c r="D26" s="29"/>
      <c r="E26" s="228"/>
      <c r="F26" s="229"/>
      <c r="H26" s="130" t="s">
        <v>38</v>
      </c>
      <c r="I26" s="131">
        <v>150</v>
      </c>
      <c r="J26" s="131">
        <v>225</v>
      </c>
      <c r="K26" s="131">
        <v>300</v>
      </c>
      <c r="L26" s="131">
        <v>400</v>
      </c>
      <c r="M26" s="132">
        <v>400</v>
      </c>
    </row>
    <row r="27" spans="1:17" ht="13.5" customHeight="1" thickBot="1" x14ac:dyDescent="0.3">
      <c r="A27" s="30" t="s">
        <v>12</v>
      </c>
      <c r="B27" s="2"/>
      <c r="C27" s="21" t="str">
        <f>IFERROR(B27/$B$25, "")</f>
        <v/>
      </c>
      <c r="D27" s="29"/>
      <c r="E27" s="228"/>
      <c r="F27" s="229"/>
      <c r="H27" s="133" t="s">
        <v>45</v>
      </c>
      <c r="I27" s="134">
        <v>0.03</v>
      </c>
      <c r="J27" s="134">
        <v>3.5000000000000003E-2</v>
      </c>
      <c r="K27" s="134">
        <v>0.04</v>
      </c>
      <c r="L27" s="134">
        <v>0.05</v>
      </c>
      <c r="M27" s="135">
        <v>6.5000000000000002E-2</v>
      </c>
    </row>
    <row r="28" spans="1:17" ht="13.5" customHeight="1" thickBot="1" x14ac:dyDescent="0.3">
      <c r="A28" s="30" t="s">
        <v>13</v>
      </c>
      <c r="B28" s="2"/>
      <c r="C28" s="4"/>
      <c r="D28" s="29"/>
      <c r="E28" s="228"/>
      <c r="F28" s="229"/>
      <c r="H28" s="136"/>
      <c r="I28" s="137"/>
      <c r="J28" s="137"/>
      <c r="K28" s="137"/>
      <c r="L28" s="137"/>
      <c r="M28" s="138"/>
    </row>
    <row r="29" spans="1:17" ht="13.5" customHeight="1" thickBot="1" x14ac:dyDescent="0.3">
      <c r="A29" s="30"/>
      <c r="B29" s="51"/>
      <c r="C29" s="51"/>
      <c r="D29" s="29"/>
      <c r="E29" s="228"/>
      <c r="F29" s="229"/>
      <c r="H29" s="139" t="s">
        <v>53</v>
      </c>
      <c r="I29" s="140" t="s">
        <v>40</v>
      </c>
      <c r="J29" s="140" t="s">
        <v>41</v>
      </c>
      <c r="K29" s="140" t="s">
        <v>42</v>
      </c>
      <c r="L29" s="140" t="s">
        <v>43</v>
      </c>
      <c r="M29" s="141" t="s">
        <v>44</v>
      </c>
    </row>
    <row r="30" spans="1:17" ht="13.5" customHeight="1" thickBot="1" x14ac:dyDescent="0.3">
      <c r="A30" s="52" t="s">
        <v>14</v>
      </c>
      <c r="B30" s="51"/>
      <c r="C30" s="51"/>
      <c r="D30" s="29"/>
      <c r="E30" s="228"/>
      <c r="F30" s="229"/>
      <c r="H30" s="142" t="s">
        <v>59</v>
      </c>
      <c r="I30" s="143">
        <v>3</v>
      </c>
      <c r="J30" s="143">
        <v>3</v>
      </c>
      <c r="K30" s="143">
        <v>3</v>
      </c>
      <c r="L30" s="143">
        <v>3</v>
      </c>
      <c r="M30" s="144">
        <v>3</v>
      </c>
    </row>
    <row r="31" spans="1:17" ht="14.4" thickBot="1" x14ac:dyDescent="0.3">
      <c r="A31" s="39" t="s">
        <v>15</v>
      </c>
      <c r="B31" s="2"/>
      <c r="C31" s="51"/>
      <c r="D31" s="29"/>
      <c r="E31" s="228"/>
      <c r="F31" s="229"/>
      <c r="H31" s="145" t="s">
        <v>37</v>
      </c>
      <c r="I31" s="146">
        <v>150</v>
      </c>
      <c r="J31" s="146">
        <v>250</v>
      </c>
      <c r="K31" s="146">
        <v>350</v>
      </c>
      <c r="L31" s="146">
        <v>500</v>
      </c>
      <c r="M31" s="147">
        <v>500</v>
      </c>
    </row>
    <row r="32" spans="1:17" ht="13.5" customHeight="1" thickBot="1" x14ac:dyDescent="0.3">
      <c r="A32" s="39" t="s">
        <v>16</v>
      </c>
      <c r="B32" s="2"/>
      <c r="C32" s="51"/>
      <c r="D32" s="29"/>
      <c r="E32" s="228"/>
      <c r="F32" s="229"/>
      <c r="H32" s="145" t="s">
        <v>38</v>
      </c>
      <c r="I32" s="146">
        <v>72</v>
      </c>
      <c r="J32" s="146">
        <v>66</v>
      </c>
      <c r="K32" s="146">
        <v>60</v>
      </c>
      <c r="L32" s="146">
        <v>51</v>
      </c>
      <c r="M32" s="147">
        <v>42</v>
      </c>
    </row>
    <row r="33" spans="1:13" ht="13.5" customHeight="1" thickBot="1" x14ac:dyDescent="0.3">
      <c r="A33" s="39" t="s">
        <v>17</v>
      </c>
      <c r="B33" s="2"/>
      <c r="C33" s="51"/>
      <c r="D33" s="29"/>
      <c r="E33" s="228"/>
      <c r="F33" s="229"/>
      <c r="H33" s="148" t="s">
        <v>45</v>
      </c>
      <c r="I33" s="149">
        <v>0.05</v>
      </c>
      <c r="J33" s="149">
        <v>5.5E-2</v>
      </c>
      <c r="K33" s="149">
        <v>0.06</v>
      </c>
      <c r="L33" s="149">
        <v>7.0000000000000007E-2</v>
      </c>
      <c r="M33" s="150">
        <v>8.5000000000000006E-2</v>
      </c>
    </row>
    <row r="34" spans="1:13" ht="13.5" customHeight="1" thickBot="1" x14ac:dyDescent="0.3">
      <c r="A34" s="30"/>
      <c r="B34" s="51"/>
      <c r="C34" s="51"/>
      <c r="D34" s="29"/>
      <c r="E34" s="228"/>
      <c r="F34" s="229"/>
      <c r="H34" s="151" t="s">
        <v>56</v>
      </c>
      <c r="I34" s="152"/>
      <c r="J34" s="152"/>
      <c r="K34" s="152"/>
      <c r="L34" s="152"/>
      <c r="M34" s="153"/>
    </row>
    <row r="35" spans="1:13" ht="13.5" customHeight="1" thickBot="1" x14ac:dyDescent="0.3">
      <c r="A35" s="30" t="s">
        <v>108</v>
      </c>
      <c r="B35" s="2"/>
      <c r="C35" s="51"/>
      <c r="D35" s="29"/>
      <c r="E35" s="228"/>
      <c r="F35" s="229"/>
      <c r="H35" s="136"/>
      <c r="I35" s="137"/>
      <c r="J35" s="137"/>
      <c r="K35" s="137"/>
      <c r="L35" s="137"/>
      <c r="M35" s="138"/>
    </row>
    <row r="36" spans="1:13" ht="13.5" customHeight="1" thickBot="1" x14ac:dyDescent="0.3">
      <c r="A36" s="30" t="s">
        <v>69</v>
      </c>
      <c r="B36" s="2"/>
      <c r="C36" s="21" t="str">
        <f>IFERROR(B36/$B$35, "")</f>
        <v/>
      </c>
      <c r="D36" s="29"/>
      <c r="E36" s="228"/>
      <c r="F36" s="229"/>
      <c r="H36" s="154" t="s">
        <v>54</v>
      </c>
      <c r="I36" s="155" t="s">
        <v>32</v>
      </c>
      <c r="J36" s="155" t="s">
        <v>33</v>
      </c>
      <c r="K36" s="155" t="s">
        <v>34</v>
      </c>
      <c r="L36" s="155" t="s">
        <v>35</v>
      </c>
      <c r="M36" s="156" t="s">
        <v>36</v>
      </c>
    </row>
    <row r="37" spans="1:13" ht="13.5" customHeight="1" thickBot="1" x14ac:dyDescent="0.3">
      <c r="A37" s="53" t="s">
        <v>68</v>
      </c>
      <c r="B37" s="54"/>
      <c r="C37" s="55"/>
      <c r="D37" s="29"/>
      <c r="E37" s="228"/>
      <c r="F37" s="229"/>
      <c r="H37" s="157" t="s">
        <v>59</v>
      </c>
      <c r="I37" s="158">
        <v>1</v>
      </c>
      <c r="J37" s="158">
        <v>1</v>
      </c>
      <c r="K37" s="158">
        <v>1</v>
      </c>
      <c r="L37" s="158">
        <v>1</v>
      </c>
      <c r="M37" s="159">
        <v>1</v>
      </c>
    </row>
    <row r="38" spans="1:13" ht="13.5" customHeight="1" thickBot="1" x14ac:dyDescent="0.3">
      <c r="A38" s="30" t="s">
        <v>70</v>
      </c>
      <c r="B38" s="2"/>
      <c r="C38" s="21" t="str">
        <f>IFERROR(B38/$B$35, "")</f>
        <v/>
      </c>
      <c r="D38" s="56"/>
      <c r="E38" s="228"/>
      <c r="F38" s="229"/>
      <c r="H38" s="160" t="s">
        <v>37</v>
      </c>
      <c r="I38" s="161">
        <v>100</v>
      </c>
      <c r="J38" s="161">
        <v>100</v>
      </c>
      <c r="K38" s="161">
        <v>100</v>
      </c>
      <c r="L38" s="161">
        <v>100</v>
      </c>
      <c r="M38" s="162">
        <v>100</v>
      </c>
    </row>
    <row r="39" spans="1:13" ht="13.5" customHeight="1" thickBot="1" x14ac:dyDescent="0.3">
      <c r="A39" s="30" t="s">
        <v>71</v>
      </c>
      <c r="B39" s="2"/>
      <c r="C39" s="21" t="str">
        <f>IFERROR(B39/$B$35, "")</f>
        <v/>
      </c>
      <c r="D39" s="56"/>
      <c r="E39" s="228"/>
      <c r="F39" s="229"/>
      <c r="H39" s="160" t="s">
        <v>38</v>
      </c>
      <c r="I39" s="161">
        <v>40</v>
      </c>
      <c r="J39" s="161">
        <v>40</v>
      </c>
      <c r="K39" s="161">
        <v>40</v>
      </c>
      <c r="L39" s="161">
        <v>40</v>
      </c>
      <c r="M39" s="162">
        <v>40</v>
      </c>
    </row>
    <row r="40" spans="1:13" ht="13.5" customHeight="1" thickBot="1" x14ac:dyDescent="0.3">
      <c r="A40" s="57" t="s">
        <v>72</v>
      </c>
      <c r="B40" s="2"/>
      <c r="C40" s="21" t="str">
        <f>IFERROR(B40/$B$35, "")</f>
        <v/>
      </c>
      <c r="D40" s="56"/>
      <c r="E40" s="228"/>
      <c r="F40" s="229"/>
      <c r="H40" s="163" t="s">
        <v>39</v>
      </c>
      <c r="I40" s="164">
        <v>0.03</v>
      </c>
      <c r="J40" s="164">
        <v>3.5000000000000003E-2</v>
      </c>
      <c r="K40" s="164">
        <v>0.04</v>
      </c>
      <c r="L40" s="164">
        <v>0.05</v>
      </c>
      <c r="M40" s="165">
        <v>6.5000000000000002E-2</v>
      </c>
    </row>
    <row r="41" spans="1:13" ht="13.5" customHeight="1" thickBot="1" x14ac:dyDescent="0.3">
      <c r="A41" s="57" t="s">
        <v>18</v>
      </c>
      <c r="B41" s="2"/>
      <c r="C41" s="58"/>
      <c r="D41" s="56"/>
      <c r="E41" s="228"/>
      <c r="F41" s="229"/>
    </row>
    <row r="42" spans="1:13" ht="13.5" customHeight="1" thickBot="1" x14ac:dyDescent="0.3">
      <c r="A42" s="57" t="s">
        <v>19</v>
      </c>
      <c r="B42" s="2"/>
      <c r="C42" s="58"/>
      <c r="D42" s="56"/>
      <c r="E42" s="228"/>
      <c r="F42" s="229"/>
    </row>
    <row r="43" spans="1:13" ht="13.5" customHeight="1" thickBot="1" x14ac:dyDescent="0.3">
      <c r="A43" s="30"/>
      <c r="B43" s="51"/>
      <c r="C43" s="59"/>
      <c r="D43" s="56"/>
      <c r="E43" s="228"/>
      <c r="F43" s="229"/>
    </row>
    <row r="44" spans="1:13" ht="13.5" customHeight="1" thickBot="1" x14ac:dyDescent="0.3">
      <c r="A44" s="30" t="s">
        <v>20</v>
      </c>
      <c r="B44" s="2"/>
      <c r="C44" s="4"/>
      <c r="D44" s="29"/>
      <c r="E44" s="228"/>
      <c r="F44" s="229"/>
      <c r="H44" s="30" t="s">
        <v>183</v>
      </c>
    </row>
    <row r="45" spans="1:13" ht="13.5" customHeight="1" x14ac:dyDescent="0.25">
      <c r="A45" s="30"/>
      <c r="B45" s="51"/>
      <c r="C45" s="51"/>
      <c r="D45" s="29"/>
      <c r="E45" s="228"/>
      <c r="F45" s="229"/>
      <c r="H45" s="30" t="s">
        <v>184</v>
      </c>
    </row>
    <row r="46" spans="1:13" ht="13.5" customHeight="1" thickBot="1" x14ac:dyDescent="0.3">
      <c r="A46" s="30"/>
      <c r="B46" s="51"/>
      <c r="C46" s="51"/>
      <c r="D46" s="29"/>
      <c r="E46" s="228"/>
      <c r="F46" s="229"/>
      <c r="H46" s="30" t="s">
        <v>185</v>
      </c>
    </row>
    <row r="47" spans="1:13" ht="13.5" customHeight="1" thickBot="1" x14ac:dyDescent="0.3">
      <c r="A47" s="28" t="s">
        <v>73</v>
      </c>
      <c r="B47" s="60" t="s">
        <v>21</v>
      </c>
      <c r="C47" s="60" t="s">
        <v>22</v>
      </c>
      <c r="D47" s="29"/>
      <c r="E47" s="228"/>
      <c r="F47" s="229"/>
      <c r="H47" s="30" t="s">
        <v>186</v>
      </c>
    </row>
    <row r="48" spans="1:13" ht="13.5" customHeight="1" thickBot="1" x14ac:dyDescent="0.3">
      <c r="A48" s="61" t="s">
        <v>74</v>
      </c>
      <c r="B48" s="2"/>
      <c r="C48" s="5" t="str">
        <f>IFERROR(B48/$B$35,"")</f>
        <v/>
      </c>
      <c r="D48" s="56"/>
      <c r="E48" s="228"/>
      <c r="F48" s="229"/>
      <c r="H48" s="30" t="s">
        <v>187</v>
      </c>
    </row>
    <row r="49" spans="1:8" ht="13.5" customHeight="1" thickBot="1" x14ac:dyDescent="0.3">
      <c r="A49" s="62" t="s">
        <v>75</v>
      </c>
      <c r="B49" s="2"/>
      <c r="C49" s="5" t="str">
        <f t="shared" ref="C49:C55" si="9">IFERROR(B49/$B$35,"")</f>
        <v/>
      </c>
      <c r="D49" s="29"/>
      <c r="E49" s="228"/>
      <c r="F49" s="229"/>
      <c r="H49" s="30" t="s">
        <v>188</v>
      </c>
    </row>
    <row r="50" spans="1:8" ht="13.5" customHeight="1" thickBot="1" x14ac:dyDescent="0.3">
      <c r="A50" s="62" t="s">
        <v>80</v>
      </c>
      <c r="B50" s="2"/>
      <c r="C50" s="5" t="str">
        <f t="shared" si="9"/>
        <v/>
      </c>
      <c r="D50" s="56"/>
      <c r="E50" s="228"/>
      <c r="F50" s="229"/>
      <c r="H50" s="30" t="s">
        <v>189</v>
      </c>
    </row>
    <row r="51" spans="1:8" ht="13.5" customHeight="1" thickBot="1" x14ac:dyDescent="0.3">
      <c r="A51" s="62" t="s">
        <v>79</v>
      </c>
      <c r="B51" s="2"/>
      <c r="C51" s="5" t="str">
        <f t="shared" si="9"/>
        <v/>
      </c>
      <c r="D51" s="29"/>
      <c r="E51" s="228"/>
      <c r="F51" s="229"/>
      <c r="H51" s="30" t="s">
        <v>190</v>
      </c>
    </row>
    <row r="52" spans="1:8" ht="13.5" customHeight="1" thickBot="1" x14ac:dyDescent="0.3">
      <c r="A52" s="61" t="s">
        <v>76</v>
      </c>
      <c r="B52" s="2"/>
      <c r="C52" s="5" t="str">
        <f t="shared" si="9"/>
        <v/>
      </c>
      <c r="D52" s="29"/>
      <c r="E52" s="228"/>
      <c r="F52" s="229"/>
    </row>
    <row r="53" spans="1:8" ht="13.5" customHeight="1" thickBot="1" x14ac:dyDescent="0.3">
      <c r="A53" s="61" t="s">
        <v>77</v>
      </c>
      <c r="B53" s="2"/>
      <c r="C53" s="5" t="str">
        <f t="shared" si="9"/>
        <v/>
      </c>
      <c r="D53" s="29"/>
      <c r="E53" s="228"/>
      <c r="F53" s="229"/>
    </row>
    <row r="54" spans="1:8" ht="13.5" customHeight="1" thickBot="1" x14ac:dyDescent="0.3">
      <c r="A54" s="61" t="s">
        <v>78</v>
      </c>
      <c r="B54" s="2"/>
      <c r="C54" s="5" t="str">
        <f t="shared" si="9"/>
        <v/>
      </c>
      <c r="D54" s="29"/>
      <c r="E54" s="228"/>
      <c r="F54" s="229"/>
    </row>
    <row r="55" spans="1:8" ht="13.5" customHeight="1" thickBot="1" x14ac:dyDescent="0.3">
      <c r="A55" s="61" t="s">
        <v>17</v>
      </c>
      <c r="B55" s="2"/>
      <c r="C55" s="5" t="str">
        <f t="shared" si="9"/>
        <v/>
      </c>
      <c r="D55" s="29"/>
      <c r="E55" s="228"/>
      <c r="F55" s="229"/>
    </row>
    <row r="56" spans="1:8" ht="13.5" customHeight="1" x14ac:dyDescent="0.25">
      <c r="A56" s="61"/>
      <c r="B56" s="51"/>
      <c r="C56" s="63"/>
      <c r="D56" s="29"/>
      <c r="E56" s="228"/>
      <c r="F56" s="229"/>
    </row>
    <row r="57" spans="1:8" ht="13.5" customHeight="1" thickBot="1" x14ac:dyDescent="0.3">
      <c r="A57" s="28" t="s">
        <v>23</v>
      </c>
      <c r="B57" s="51"/>
      <c r="C57" s="51"/>
      <c r="D57" s="29"/>
      <c r="E57" s="228"/>
      <c r="F57" s="229"/>
    </row>
    <row r="58" spans="1:8" ht="13.5" customHeight="1" thickBot="1" x14ac:dyDescent="0.3">
      <c r="A58" s="64" t="s">
        <v>192</v>
      </c>
      <c r="B58" s="2"/>
      <c r="C58"/>
      <c r="D58" s="29"/>
      <c r="E58" s="228"/>
      <c r="F58" s="229"/>
    </row>
    <row r="59" spans="1:8" ht="13.5" customHeight="1" thickBot="1" x14ac:dyDescent="0.35">
      <c r="A59" s="64" t="s">
        <v>194</v>
      </c>
      <c r="B59" s="2"/>
      <c r="C59" s="65"/>
      <c r="D59" s="29"/>
      <c r="E59" s="230"/>
      <c r="F59" s="231"/>
    </row>
    <row r="60" spans="1:8" ht="13.5" customHeight="1" thickBot="1" x14ac:dyDescent="0.35">
      <c r="A60" s="64"/>
      <c r="B60" s="51"/>
      <c r="C60" s="65"/>
      <c r="D60" s="29"/>
      <c r="E60" s="29"/>
      <c r="F60" s="32"/>
    </row>
    <row r="61" spans="1:8" ht="13.5" customHeight="1" x14ac:dyDescent="0.25">
      <c r="A61" s="64"/>
      <c r="B61" s="226" t="s">
        <v>25</v>
      </c>
      <c r="C61" s="237" t="s">
        <v>26</v>
      </c>
      <c r="D61" s="237"/>
      <c r="E61" s="237"/>
      <c r="F61" s="32"/>
    </row>
    <row r="62" spans="1:8" ht="13.5" customHeight="1" thickBot="1" x14ac:dyDescent="0.3">
      <c r="A62" s="66" t="s">
        <v>24</v>
      </c>
      <c r="B62" s="227"/>
      <c r="C62" s="67" t="s">
        <v>27</v>
      </c>
      <c r="D62" s="235" t="s">
        <v>28</v>
      </c>
      <c r="E62" s="236"/>
      <c r="F62" s="32"/>
    </row>
    <row r="63" spans="1:8" ht="13.5" customHeight="1" thickBot="1" x14ac:dyDescent="0.3">
      <c r="A63" s="39" t="s">
        <v>29</v>
      </c>
      <c r="B63" s="22"/>
      <c r="C63" s="22"/>
      <c r="D63" s="238"/>
      <c r="E63" s="239"/>
      <c r="F63" s="32"/>
    </row>
    <row r="64" spans="1:8" ht="13.5" customHeight="1" thickBot="1" x14ac:dyDescent="0.3">
      <c r="A64" s="39" t="s">
        <v>30</v>
      </c>
      <c r="B64" s="22"/>
      <c r="C64" s="22"/>
      <c r="D64" s="238"/>
      <c r="E64" s="239"/>
      <c r="F64" s="32"/>
    </row>
    <row r="65" spans="1:6" ht="13.5" customHeight="1" thickBot="1" x14ac:dyDescent="0.3">
      <c r="A65" s="39" t="s">
        <v>31</v>
      </c>
      <c r="B65" s="22"/>
      <c r="C65" s="22"/>
      <c r="D65" s="238"/>
      <c r="E65" s="239"/>
      <c r="F65" s="32"/>
    </row>
    <row r="66" spans="1:6" ht="13.5" customHeight="1" x14ac:dyDescent="0.25">
      <c r="A66" s="39"/>
      <c r="B66" s="68"/>
      <c r="C66" s="68"/>
      <c r="D66" s="69"/>
      <c r="E66" s="69"/>
      <c r="F66" s="32"/>
    </row>
    <row r="67" spans="1:6" ht="13.5" hidden="1" customHeight="1" thickBot="1" x14ac:dyDescent="0.3">
      <c r="A67" s="70" t="s">
        <v>109</v>
      </c>
      <c r="B67" s="219" t="str">
        <f>I20 &amp; Q20</f>
        <v>Incomplete: Product type missing</v>
      </c>
      <c r="C67" s="220"/>
      <c r="D67" s="220"/>
      <c r="E67" s="220"/>
      <c r="F67" s="221"/>
    </row>
    <row r="68" spans="1:6" ht="13.5" customHeight="1" thickBot="1" x14ac:dyDescent="0.3">
      <c r="A68" s="71"/>
      <c r="B68" s="72"/>
      <c r="C68" s="72"/>
      <c r="D68" s="73"/>
      <c r="E68" s="73"/>
      <c r="F68" s="74"/>
    </row>
  </sheetData>
  <sheetProtection sheet="1" objects="1" scenarios="1" selectLockedCells="1"/>
  <mergeCells count="17">
    <mergeCell ref="C2:F2"/>
    <mergeCell ref="D62:E62"/>
    <mergeCell ref="C61:E61"/>
    <mergeCell ref="D65:E65"/>
    <mergeCell ref="C3:F7"/>
    <mergeCell ref="B9:C9"/>
    <mergeCell ref="D63:E63"/>
    <mergeCell ref="D64:E64"/>
    <mergeCell ref="B12:F12"/>
    <mergeCell ref="B13:F13"/>
    <mergeCell ref="B67:F67"/>
    <mergeCell ref="I3:K3"/>
    <mergeCell ref="L3:N3"/>
    <mergeCell ref="B11:F11"/>
    <mergeCell ref="B61:B62"/>
    <mergeCell ref="B10:F10"/>
    <mergeCell ref="E16:F59"/>
  </mergeCells>
  <dataValidations count="5">
    <dataValidation type="list" allowBlank="1" showInputMessage="1" showErrorMessage="1" error="Please select Stem or Cup from dropdown list" sqref="B9:C9">
      <formula1>"Stem, Cup"</formula1>
    </dataValidation>
    <dataValidation type="whole" operator="greaterThanOrEqual" allowBlank="1" showInputMessage="1" showErrorMessage="1" error="Please enter a whole number" sqref="B25:B27 B31:B33 B35:B36 B38:B40 B59 B16:B17 B48:B55">
      <formula1>0</formula1>
    </dataValidation>
    <dataValidation type="decimal" operator="greaterThanOrEqual" allowBlank="1" showInputMessage="1" showErrorMessage="1" error="Please enter a number of 3 or greater.  Note that a clinical data sheet is not required for Pre-entry submissions." sqref="B58">
      <formula1>3</formula1>
    </dataValidation>
    <dataValidation type="decimal" allowBlank="1" showInputMessage="1" showErrorMessage="1" error="Please enter a percentage" sqref="B63:E65">
      <formula1>0</formula1>
      <formula2>1</formula2>
    </dataValidation>
    <dataValidation type="list" allowBlank="1" showInputMessage="1" showErrorMessage="1" sqref="A22">
      <formula1>$H$44:$H$51</formula1>
    </dataValidation>
  </dataValidations>
  <pageMargins left="0.25" right="0.25" top="0.75" bottom="0.75" header="0.3" footer="0.3"/>
  <pageSetup paperSize="9" scale="79" orientation="portrait" horizontalDpi="4294967293" r:id="rId1"/>
  <headerFooter>
    <oddHeader>&amp;C&amp;16Hip Clinical Reference Data Summary
&amp;11Complete one spreadsheet per reference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0</xdr:col>
                    <xdr:colOff>3032760</xdr:colOff>
                    <xdr:row>2</xdr:row>
                    <xdr:rowOff>0</xdr:rowOff>
                  </from>
                  <to>
                    <xdr:col>0</xdr:col>
                    <xdr:colOff>3261360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0</xdr:col>
                    <xdr:colOff>3032760</xdr:colOff>
                    <xdr:row>3</xdr:row>
                    <xdr:rowOff>7620</xdr:rowOff>
                  </from>
                  <to>
                    <xdr:col>0</xdr:col>
                    <xdr:colOff>3261360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0</xdr:col>
                    <xdr:colOff>3032760</xdr:colOff>
                    <xdr:row>4</xdr:row>
                    <xdr:rowOff>7620</xdr:rowOff>
                  </from>
                  <to>
                    <xdr:col>0</xdr:col>
                    <xdr:colOff>3261360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0</xdr:col>
                    <xdr:colOff>3032760</xdr:colOff>
                    <xdr:row>5</xdr:row>
                    <xdr:rowOff>0</xdr:rowOff>
                  </from>
                  <to>
                    <xdr:col>0</xdr:col>
                    <xdr:colOff>3261360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0</xdr:col>
                    <xdr:colOff>3779520</xdr:colOff>
                    <xdr:row>17</xdr:row>
                    <xdr:rowOff>38100</xdr:rowOff>
                  </from>
                  <to>
                    <xdr:col>2</xdr:col>
                    <xdr:colOff>68580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1</xdr:col>
                    <xdr:colOff>449580</xdr:colOff>
                    <xdr:row>17</xdr:row>
                    <xdr:rowOff>60960</xdr:rowOff>
                  </from>
                  <to>
                    <xdr:col>2</xdr:col>
                    <xdr:colOff>99060</xdr:colOff>
                    <xdr:row>18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view="pageLayout" zoomScaleNormal="100" zoomScaleSheetLayoutView="100" workbookViewId="0">
      <selection activeCell="A2" sqref="A2:F2"/>
    </sheetView>
  </sheetViews>
  <sheetFormatPr defaultRowHeight="13.2" x14ac:dyDescent="0.25"/>
  <cols>
    <col min="1" max="1" width="60.109375" bestFit="1" customWidth="1"/>
    <col min="2" max="6" width="15.5546875" customWidth="1"/>
  </cols>
  <sheetData>
    <row r="1" spans="1:6" ht="13.8" thickBot="1" x14ac:dyDescent="0.3"/>
    <row r="2" spans="1:6" ht="30.75" customHeight="1" thickBot="1" x14ac:dyDescent="0.3">
      <c r="A2" s="246" t="s">
        <v>55</v>
      </c>
      <c r="B2" s="247"/>
      <c r="C2" s="247"/>
      <c r="D2" s="247"/>
      <c r="E2" s="247"/>
      <c r="F2" s="248"/>
    </row>
    <row r="3" spans="1:6" ht="14.4" thickBot="1" x14ac:dyDescent="0.3">
      <c r="A3" s="89" t="s">
        <v>52</v>
      </c>
      <c r="B3" s="17" t="s">
        <v>46</v>
      </c>
      <c r="C3" s="17" t="s">
        <v>47</v>
      </c>
      <c r="D3" s="17" t="s">
        <v>48</v>
      </c>
      <c r="E3" s="17" t="s">
        <v>49</v>
      </c>
      <c r="F3" s="90" t="s">
        <v>50</v>
      </c>
    </row>
    <row r="4" spans="1:6" ht="13.8" x14ac:dyDescent="0.25">
      <c r="A4" s="91" t="s">
        <v>51</v>
      </c>
      <c r="B4" s="7">
        <v>3</v>
      </c>
      <c r="C4" s="7">
        <v>3</v>
      </c>
      <c r="D4" s="7">
        <v>3</v>
      </c>
      <c r="E4" s="7">
        <v>3</v>
      </c>
      <c r="F4" s="92">
        <v>3</v>
      </c>
    </row>
    <row r="5" spans="1:6" ht="13.8" x14ac:dyDescent="0.25">
      <c r="A5" s="93" t="s">
        <v>58</v>
      </c>
      <c r="B5" s="20">
        <v>3</v>
      </c>
      <c r="C5" s="20">
        <v>3</v>
      </c>
      <c r="D5" s="20">
        <v>3</v>
      </c>
      <c r="E5" s="20">
        <v>3</v>
      </c>
      <c r="F5" s="94">
        <v>3</v>
      </c>
    </row>
    <row r="6" spans="1:6" ht="13.8" x14ac:dyDescent="0.25">
      <c r="A6" s="95" t="s">
        <v>37</v>
      </c>
      <c r="B6" s="8">
        <v>150</v>
      </c>
      <c r="C6" s="8">
        <v>250</v>
      </c>
      <c r="D6" s="8">
        <v>350</v>
      </c>
      <c r="E6" s="8">
        <v>500</v>
      </c>
      <c r="F6" s="96">
        <v>500</v>
      </c>
    </row>
    <row r="7" spans="1:6" ht="13.8" x14ac:dyDescent="0.25">
      <c r="A7" s="95" t="s">
        <v>38</v>
      </c>
      <c r="B7" s="8">
        <v>150</v>
      </c>
      <c r="C7" s="8">
        <v>225</v>
      </c>
      <c r="D7" s="8">
        <v>300</v>
      </c>
      <c r="E7" s="8">
        <v>400</v>
      </c>
      <c r="F7" s="96">
        <v>400</v>
      </c>
    </row>
    <row r="8" spans="1:6" ht="14.4" thickBot="1" x14ac:dyDescent="0.3">
      <c r="A8" s="97" t="s">
        <v>45</v>
      </c>
      <c r="B8" s="9">
        <v>0.03</v>
      </c>
      <c r="C8" s="9">
        <v>3.5000000000000003E-2</v>
      </c>
      <c r="D8" s="9">
        <v>0.04</v>
      </c>
      <c r="E8" s="9">
        <v>0.05</v>
      </c>
      <c r="F8" s="98">
        <v>6.5000000000000002E-2</v>
      </c>
    </row>
    <row r="9" spans="1:6" s="1" customFormat="1" ht="6" customHeight="1" thickBot="1" x14ac:dyDescent="0.3">
      <c r="A9" s="99"/>
      <c r="B9" s="16"/>
      <c r="C9" s="16"/>
      <c r="D9" s="16"/>
      <c r="E9" s="16"/>
      <c r="F9" s="100"/>
    </row>
    <row r="10" spans="1:6" ht="14.4" thickBot="1" x14ac:dyDescent="0.3">
      <c r="A10" s="101" t="s">
        <v>53</v>
      </c>
      <c r="B10" s="18" t="s">
        <v>40</v>
      </c>
      <c r="C10" s="18" t="s">
        <v>41</v>
      </c>
      <c r="D10" s="18" t="s">
        <v>42</v>
      </c>
      <c r="E10" s="18" t="s">
        <v>43</v>
      </c>
      <c r="F10" s="102" t="s">
        <v>44</v>
      </c>
    </row>
    <row r="11" spans="1:6" ht="13.8" x14ac:dyDescent="0.25">
      <c r="A11" s="103" t="s">
        <v>59</v>
      </c>
      <c r="B11" s="10">
        <v>3</v>
      </c>
      <c r="C11" s="10">
        <v>3</v>
      </c>
      <c r="D11" s="10">
        <v>3</v>
      </c>
      <c r="E11" s="10">
        <v>3</v>
      </c>
      <c r="F11" s="104">
        <v>3</v>
      </c>
    </row>
    <row r="12" spans="1:6" ht="13.8" x14ac:dyDescent="0.25">
      <c r="A12" s="105" t="s">
        <v>37</v>
      </c>
      <c r="B12" s="11">
        <v>150</v>
      </c>
      <c r="C12" s="11">
        <v>250</v>
      </c>
      <c r="D12" s="11">
        <v>350</v>
      </c>
      <c r="E12" s="11">
        <v>500</v>
      </c>
      <c r="F12" s="106">
        <v>500</v>
      </c>
    </row>
    <row r="13" spans="1:6" ht="13.8" x14ac:dyDescent="0.25">
      <c r="A13" s="105" t="s">
        <v>38</v>
      </c>
      <c r="B13" s="11">
        <v>72</v>
      </c>
      <c r="C13" s="11">
        <v>66</v>
      </c>
      <c r="D13" s="11">
        <v>60</v>
      </c>
      <c r="E13" s="11">
        <v>51</v>
      </c>
      <c r="F13" s="106">
        <v>42</v>
      </c>
    </row>
    <row r="14" spans="1:6" ht="14.4" thickBot="1" x14ac:dyDescent="0.3">
      <c r="A14" s="107" t="s">
        <v>45</v>
      </c>
      <c r="B14" s="12">
        <v>0.05</v>
      </c>
      <c r="C14" s="12">
        <v>5.5E-2</v>
      </c>
      <c r="D14" s="12">
        <v>0.06</v>
      </c>
      <c r="E14" s="12">
        <v>7.0000000000000007E-2</v>
      </c>
      <c r="F14" s="108">
        <v>8.5000000000000006E-2</v>
      </c>
    </row>
    <row r="15" spans="1:6" ht="13.8" thickBot="1" x14ac:dyDescent="0.3">
      <c r="A15" s="109" t="s">
        <v>56</v>
      </c>
      <c r="B15" s="6"/>
      <c r="C15" s="6"/>
      <c r="D15" s="6"/>
      <c r="E15" s="6"/>
      <c r="F15" s="110"/>
    </row>
    <row r="16" spans="1:6" s="1" customFormat="1" ht="6" customHeight="1" thickBot="1" x14ac:dyDescent="0.3">
      <c r="A16" s="99"/>
      <c r="B16" s="16"/>
      <c r="C16" s="16"/>
      <c r="D16" s="16"/>
      <c r="E16" s="16"/>
      <c r="F16" s="100"/>
    </row>
    <row r="17" spans="1:6" ht="14.4" thickBot="1" x14ac:dyDescent="0.3">
      <c r="A17" s="111" t="s">
        <v>54</v>
      </c>
      <c r="B17" s="19" t="s">
        <v>32</v>
      </c>
      <c r="C17" s="19" t="s">
        <v>33</v>
      </c>
      <c r="D17" s="19" t="s">
        <v>34</v>
      </c>
      <c r="E17" s="19" t="s">
        <v>35</v>
      </c>
      <c r="F17" s="112" t="s">
        <v>36</v>
      </c>
    </row>
    <row r="18" spans="1:6" ht="13.8" x14ac:dyDescent="0.25">
      <c r="A18" s="113" t="s">
        <v>59</v>
      </c>
      <c r="B18" s="13">
        <v>1</v>
      </c>
      <c r="C18" s="13">
        <v>1</v>
      </c>
      <c r="D18" s="13">
        <v>1</v>
      </c>
      <c r="E18" s="13">
        <v>1</v>
      </c>
      <c r="F18" s="114">
        <v>1</v>
      </c>
    </row>
    <row r="19" spans="1:6" ht="13.8" x14ac:dyDescent="0.25">
      <c r="A19" s="115" t="s">
        <v>37</v>
      </c>
      <c r="B19" s="14">
        <v>100</v>
      </c>
      <c r="C19" s="14">
        <v>100</v>
      </c>
      <c r="D19" s="14">
        <v>100</v>
      </c>
      <c r="E19" s="14">
        <v>100</v>
      </c>
      <c r="F19" s="116">
        <v>100</v>
      </c>
    </row>
    <row r="20" spans="1:6" ht="13.8" x14ac:dyDescent="0.25">
      <c r="A20" s="115" t="s">
        <v>38</v>
      </c>
      <c r="B20" s="14">
        <v>40</v>
      </c>
      <c r="C20" s="14">
        <v>40</v>
      </c>
      <c r="D20" s="14">
        <v>40</v>
      </c>
      <c r="E20" s="14">
        <v>40</v>
      </c>
      <c r="F20" s="116">
        <v>40</v>
      </c>
    </row>
    <row r="21" spans="1:6" ht="14.4" thickBot="1" x14ac:dyDescent="0.3">
      <c r="A21" s="117" t="s">
        <v>39</v>
      </c>
      <c r="B21" s="15">
        <v>0.03</v>
      </c>
      <c r="C21" s="15">
        <v>3.5000000000000003E-2</v>
      </c>
      <c r="D21" s="15">
        <v>0.04</v>
      </c>
      <c r="E21" s="15">
        <v>0.05</v>
      </c>
      <c r="F21" s="118">
        <v>6.5000000000000002E-2</v>
      </c>
    </row>
    <row r="22" spans="1:6" ht="13.8" thickBot="1" x14ac:dyDescent="0.3">
      <c r="A22" s="76"/>
      <c r="B22" s="1"/>
      <c r="C22" s="1"/>
      <c r="D22" s="1"/>
      <c r="E22" s="1"/>
      <c r="F22" s="77"/>
    </row>
    <row r="23" spans="1:6" ht="14.4" thickBot="1" x14ac:dyDescent="0.3">
      <c r="A23" s="119" t="s">
        <v>164</v>
      </c>
      <c r="B23" s="249" t="s">
        <v>163</v>
      </c>
      <c r="C23" s="250"/>
      <c r="D23" s="250"/>
      <c r="E23" s="250"/>
      <c r="F23" s="251"/>
    </row>
    <row r="24" spans="1:6" ht="39.75" customHeight="1" thickBot="1" x14ac:dyDescent="0.3">
      <c r="A24" s="120" t="s">
        <v>165</v>
      </c>
      <c r="B24" s="252" t="s">
        <v>166</v>
      </c>
      <c r="C24" s="252"/>
      <c r="D24" s="252"/>
      <c r="E24" s="252"/>
      <c r="F24" s="253"/>
    </row>
  </sheetData>
  <sheetProtection sheet="1" objects="1" scenarios="1"/>
  <mergeCells count="3">
    <mergeCell ref="A2:F2"/>
    <mergeCell ref="B23:F23"/>
    <mergeCell ref="B24:F2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Layout" zoomScaleNormal="100" zoomScaleSheetLayoutView="100" workbookViewId="0">
      <selection activeCell="A7" sqref="A7"/>
    </sheetView>
  </sheetViews>
  <sheetFormatPr defaultColWidth="9.109375" defaultRowHeight="13.2" x14ac:dyDescent="0.25"/>
  <cols>
    <col min="1" max="1" width="30.33203125" style="78" customWidth="1"/>
    <col min="2" max="2" width="45.33203125" style="78" customWidth="1"/>
    <col min="3" max="3" width="12.109375" style="78" customWidth="1"/>
    <col min="4" max="4" width="12" style="78" customWidth="1"/>
    <col min="5" max="5" width="36.109375" style="78" customWidth="1"/>
    <col min="6" max="16384" width="9.109375" style="78"/>
  </cols>
  <sheetData>
    <row r="1" spans="1:5" ht="38.25" customHeight="1" x14ac:dyDescent="0.25">
      <c r="A1" s="254" t="s">
        <v>135</v>
      </c>
      <c r="B1" s="254"/>
      <c r="C1" s="254"/>
      <c r="D1" s="254"/>
      <c r="E1" s="254"/>
    </row>
    <row r="2" spans="1:5" ht="13.8" thickBot="1" x14ac:dyDescent="0.3"/>
    <row r="3" spans="1:5" ht="27" thickBot="1" x14ac:dyDescent="0.3">
      <c r="A3" s="79" t="s">
        <v>136</v>
      </c>
      <c r="B3" s="80" t="s">
        <v>137</v>
      </c>
      <c r="C3" s="80" t="s">
        <v>99</v>
      </c>
      <c r="D3" s="80" t="s">
        <v>138</v>
      </c>
      <c r="E3" s="80" t="s">
        <v>139</v>
      </c>
    </row>
    <row r="4" spans="1:5" x14ac:dyDescent="0.25">
      <c r="A4" s="168"/>
      <c r="B4" s="169"/>
      <c r="C4" s="169"/>
      <c r="D4" s="169"/>
      <c r="E4" s="169"/>
    </row>
    <row r="5" spans="1:5" x14ac:dyDescent="0.25">
      <c r="A5" s="170"/>
      <c r="B5" s="171"/>
      <c r="C5" s="171"/>
      <c r="D5" s="171"/>
      <c r="E5" s="171"/>
    </row>
    <row r="6" spans="1:5" x14ac:dyDescent="0.25">
      <c r="A6" s="170"/>
      <c r="B6" s="171"/>
      <c r="C6" s="171"/>
      <c r="D6" s="171"/>
      <c r="E6" s="171"/>
    </row>
    <row r="7" spans="1:5" x14ac:dyDescent="0.25">
      <c r="A7" s="170"/>
      <c r="B7" s="171"/>
      <c r="C7" s="171"/>
      <c r="D7" s="171"/>
      <c r="E7" s="171"/>
    </row>
    <row r="8" spans="1:5" x14ac:dyDescent="0.25">
      <c r="A8" s="170"/>
      <c r="B8" s="171"/>
      <c r="C8" s="171"/>
      <c r="D8" s="171"/>
      <c r="E8" s="171"/>
    </row>
    <row r="9" spans="1:5" x14ac:dyDescent="0.25">
      <c r="A9" s="170"/>
      <c r="B9" s="171"/>
      <c r="C9" s="171"/>
      <c r="D9" s="171"/>
      <c r="E9" s="171"/>
    </row>
    <row r="10" spans="1:5" x14ac:dyDescent="0.25">
      <c r="A10" s="170"/>
      <c r="B10" s="171"/>
      <c r="C10" s="171"/>
      <c r="D10" s="171"/>
      <c r="E10" s="171"/>
    </row>
    <row r="11" spans="1:5" ht="13.8" thickBot="1" x14ac:dyDescent="0.3">
      <c r="A11" s="172"/>
      <c r="B11" s="173"/>
      <c r="C11" s="173"/>
      <c r="D11" s="173"/>
      <c r="E11" s="173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98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Layout" zoomScaleNormal="100" zoomScaleSheetLayoutView="100" workbookViewId="0">
      <selection activeCell="B7" sqref="B7"/>
    </sheetView>
  </sheetViews>
  <sheetFormatPr defaultColWidth="9.109375" defaultRowHeight="13.2" x14ac:dyDescent="0.25"/>
  <cols>
    <col min="1" max="1" width="22.6640625" style="205" customWidth="1"/>
    <col min="2" max="2" width="26.44140625" style="205" customWidth="1"/>
    <col min="3" max="3" width="33.5546875" style="205" customWidth="1"/>
    <col min="4" max="4" width="18" style="205" customWidth="1"/>
    <col min="5" max="5" width="14.5546875" style="205" customWidth="1"/>
    <col min="6" max="6" width="18" style="205" customWidth="1"/>
    <col min="7" max="7" width="11.6640625" style="205" bestFit="1" customWidth="1"/>
    <col min="8" max="8" width="16.6640625" style="205" customWidth="1"/>
    <col min="9" max="16384" width="9.109375" style="205"/>
  </cols>
  <sheetData>
    <row r="1" spans="1:6" ht="17.399999999999999" x14ac:dyDescent="0.3">
      <c r="A1" s="256" t="s">
        <v>140</v>
      </c>
      <c r="B1" s="256"/>
    </row>
    <row r="2" spans="1:6" x14ac:dyDescent="0.25">
      <c r="A2" s="255" t="s">
        <v>141</v>
      </c>
      <c r="B2" s="255"/>
      <c r="C2" s="255"/>
      <c r="D2" s="255"/>
      <c r="E2" s="255"/>
      <c r="F2" s="255"/>
    </row>
    <row r="3" spans="1:6" x14ac:dyDescent="0.25">
      <c r="A3" s="255" t="s">
        <v>142</v>
      </c>
      <c r="B3" s="255"/>
      <c r="C3" s="255"/>
      <c r="D3" s="255"/>
      <c r="E3" s="255"/>
      <c r="F3" s="255"/>
    </row>
    <row r="5" spans="1:6" x14ac:dyDescent="0.25">
      <c r="A5" s="81" t="s">
        <v>143</v>
      </c>
      <c r="B5" s="81" t="s">
        <v>144</v>
      </c>
      <c r="C5" s="81" t="s">
        <v>145</v>
      </c>
      <c r="D5" s="81" t="s">
        <v>146</v>
      </c>
      <c r="E5" s="81" t="s">
        <v>147</v>
      </c>
      <c r="F5" s="81" t="s">
        <v>118</v>
      </c>
    </row>
    <row r="6" spans="1:6" x14ac:dyDescent="0.25">
      <c r="A6" s="82"/>
      <c r="B6" s="82"/>
      <c r="C6" s="82"/>
      <c r="D6" s="82"/>
      <c r="E6" s="82"/>
      <c r="F6" s="82"/>
    </row>
    <row r="7" spans="1:6" x14ac:dyDescent="0.25">
      <c r="A7" s="82"/>
      <c r="B7" s="82"/>
      <c r="C7" s="82"/>
      <c r="D7" s="82"/>
      <c r="E7" s="82"/>
      <c r="F7" s="82"/>
    </row>
    <row r="8" spans="1:6" x14ac:dyDescent="0.25">
      <c r="A8" s="82"/>
      <c r="B8" s="82"/>
      <c r="C8" s="82"/>
      <c r="D8" s="82"/>
      <c r="E8" s="82"/>
      <c r="F8" s="82"/>
    </row>
    <row r="9" spans="1:6" x14ac:dyDescent="0.25">
      <c r="A9" s="82"/>
      <c r="B9" s="82"/>
      <c r="C9" s="82"/>
      <c r="D9" s="82"/>
      <c r="E9" s="82"/>
      <c r="F9" s="82"/>
    </row>
    <row r="10" spans="1:6" x14ac:dyDescent="0.25">
      <c r="A10" s="82"/>
      <c r="B10" s="82"/>
      <c r="C10" s="82"/>
      <c r="D10" s="82"/>
      <c r="E10" s="82"/>
      <c r="F10" s="82"/>
    </row>
    <row r="11" spans="1:6" x14ac:dyDescent="0.25">
      <c r="A11" s="82"/>
      <c r="B11" s="82"/>
      <c r="C11" s="82"/>
      <c r="D11" s="82"/>
      <c r="E11" s="82"/>
      <c r="F11" s="82"/>
    </row>
    <row r="12" spans="1:6" x14ac:dyDescent="0.25">
      <c r="A12" s="82"/>
      <c r="B12" s="82"/>
      <c r="C12" s="82"/>
      <c r="D12" s="82"/>
      <c r="E12" s="82"/>
      <c r="F12" s="82"/>
    </row>
    <row r="13" spans="1:6" x14ac:dyDescent="0.25">
      <c r="A13" s="82"/>
      <c r="B13" s="82"/>
      <c r="C13" s="82"/>
      <c r="D13" s="82"/>
      <c r="E13" s="82"/>
      <c r="F13" s="82"/>
    </row>
    <row r="14" spans="1:6" x14ac:dyDescent="0.25">
      <c r="A14" s="82"/>
      <c r="B14" s="82"/>
      <c r="C14" s="82"/>
      <c r="D14" s="82"/>
      <c r="E14" s="82"/>
      <c r="F14" s="82"/>
    </row>
    <row r="15" spans="1:6" x14ac:dyDescent="0.25">
      <c r="A15" s="82"/>
      <c r="B15" s="82"/>
      <c r="C15" s="82"/>
      <c r="D15" s="82"/>
      <c r="E15" s="82"/>
      <c r="F15" s="82"/>
    </row>
    <row r="16" spans="1:6" x14ac:dyDescent="0.25">
      <c r="A16" s="82"/>
      <c r="B16" s="82"/>
      <c r="C16" s="82"/>
      <c r="D16" s="82"/>
      <c r="E16" s="82"/>
      <c r="F16" s="82"/>
    </row>
    <row r="17" spans="1:6" x14ac:dyDescent="0.25">
      <c r="A17" s="82"/>
      <c r="B17" s="82"/>
      <c r="C17" s="82"/>
      <c r="D17" s="82"/>
      <c r="E17" s="82"/>
      <c r="F17" s="82"/>
    </row>
    <row r="18" spans="1:6" x14ac:dyDescent="0.25">
      <c r="A18" s="82"/>
      <c r="B18" s="82"/>
      <c r="C18" s="82"/>
      <c r="D18" s="82"/>
      <c r="E18" s="82"/>
      <c r="F18" s="82"/>
    </row>
    <row r="19" spans="1:6" x14ac:dyDescent="0.25">
      <c r="A19" s="82"/>
      <c r="B19" s="82"/>
      <c r="C19" s="82"/>
      <c r="D19" s="82"/>
      <c r="E19" s="82"/>
      <c r="F19" s="82"/>
    </row>
    <row r="20" spans="1:6" x14ac:dyDescent="0.25">
      <c r="A20" s="82"/>
      <c r="B20" s="82"/>
      <c r="C20" s="82"/>
      <c r="D20" s="82"/>
      <c r="E20" s="82"/>
      <c r="F20" s="82"/>
    </row>
    <row r="21" spans="1:6" x14ac:dyDescent="0.25">
      <c r="A21" s="82"/>
      <c r="B21" s="82"/>
      <c r="C21" s="82"/>
      <c r="D21" s="82"/>
      <c r="E21" s="82"/>
      <c r="F21" s="82"/>
    </row>
    <row r="22" spans="1:6" x14ac:dyDescent="0.25">
      <c r="A22" s="82"/>
      <c r="B22" s="82"/>
      <c r="C22" s="82"/>
      <c r="D22" s="82"/>
      <c r="E22" s="82"/>
      <c r="F22" s="82"/>
    </row>
    <row r="23" spans="1:6" x14ac:dyDescent="0.25">
      <c r="A23" s="82"/>
      <c r="B23" s="82"/>
      <c r="C23" s="82"/>
      <c r="D23" s="82"/>
      <c r="E23" s="82"/>
      <c r="F23" s="82"/>
    </row>
    <row r="24" spans="1:6" x14ac:dyDescent="0.25">
      <c r="A24" s="82"/>
      <c r="B24" s="82"/>
      <c r="C24" s="82"/>
      <c r="D24" s="82"/>
      <c r="E24" s="82"/>
      <c r="F24" s="82"/>
    </row>
    <row r="25" spans="1:6" x14ac:dyDescent="0.25">
      <c r="A25" s="82"/>
      <c r="B25" s="82"/>
      <c r="C25" s="82"/>
      <c r="D25" s="82"/>
      <c r="E25" s="82"/>
      <c r="F25" s="82"/>
    </row>
    <row r="26" spans="1:6" x14ac:dyDescent="0.25">
      <c r="A26" s="82"/>
      <c r="B26" s="82"/>
      <c r="C26" s="82"/>
      <c r="D26" s="82"/>
      <c r="E26" s="82"/>
      <c r="F26" s="82"/>
    </row>
    <row r="27" spans="1:6" x14ac:dyDescent="0.25">
      <c r="A27" s="82"/>
      <c r="B27" s="82"/>
      <c r="C27" s="82"/>
      <c r="D27" s="82"/>
      <c r="E27" s="82"/>
      <c r="F27" s="82"/>
    </row>
    <row r="28" spans="1:6" x14ac:dyDescent="0.25">
      <c r="A28" s="82"/>
      <c r="B28" s="82"/>
      <c r="C28" s="82"/>
      <c r="D28" s="82"/>
      <c r="E28" s="82"/>
      <c r="F28" s="82"/>
    </row>
    <row r="29" spans="1:6" x14ac:dyDescent="0.25">
      <c r="A29" s="82"/>
      <c r="B29" s="82"/>
      <c r="C29" s="82"/>
      <c r="D29" s="82"/>
      <c r="E29" s="82"/>
      <c r="F29" s="82"/>
    </row>
    <row r="30" spans="1:6" x14ac:dyDescent="0.25">
      <c r="A30" s="82"/>
      <c r="B30" s="82"/>
      <c r="C30" s="82"/>
      <c r="D30" s="82"/>
      <c r="E30" s="82"/>
      <c r="F30" s="82"/>
    </row>
    <row r="31" spans="1:6" x14ac:dyDescent="0.25">
      <c r="A31" s="82"/>
      <c r="B31" s="82"/>
      <c r="C31" s="82"/>
      <c r="D31" s="82"/>
      <c r="E31" s="82"/>
      <c r="F31" s="82"/>
    </row>
    <row r="32" spans="1:6" x14ac:dyDescent="0.25">
      <c r="A32" s="82"/>
      <c r="B32" s="82"/>
      <c r="C32" s="82"/>
      <c r="D32" s="82"/>
      <c r="E32" s="82"/>
      <c r="F32" s="82"/>
    </row>
  </sheetData>
  <mergeCells count="3">
    <mergeCell ref="A2:F2"/>
    <mergeCell ref="A3:F3"/>
    <mergeCell ref="A1:B1"/>
  </mergeCells>
  <pageMargins left="0.7" right="0.7" top="0.75" bottom="0.75" header="0.3" footer="0.3"/>
  <pageSetup paperSize="9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view="pageLayout" zoomScaleNormal="100" zoomScaleSheetLayoutView="100" workbookViewId="0">
      <selection activeCell="A6" sqref="A6"/>
    </sheetView>
  </sheetViews>
  <sheetFormatPr defaultColWidth="9.109375" defaultRowHeight="13.2" x14ac:dyDescent="0.25"/>
  <cols>
    <col min="1" max="1" width="54.44140625" style="78" customWidth="1"/>
    <col min="2" max="2" width="16.44140625" style="78" customWidth="1"/>
    <col min="3" max="3" width="17.6640625" style="78" customWidth="1"/>
    <col min="4" max="16384" width="9.109375" style="78"/>
  </cols>
  <sheetData>
    <row r="1" spans="1:7" ht="12.75" customHeight="1" x14ac:dyDescent="0.25">
      <c r="A1" s="257" t="s">
        <v>177</v>
      </c>
      <c r="B1" s="258"/>
      <c r="C1" s="258"/>
      <c r="D1" s="201"/>
      <c r="E1" s="202"/>
      <c r="F1" s="202"/>
      <c r="G1" s="202"/>
    </row>
    <row r="2" spans="1:7" ht="18" customHeight="1" x14ac:dyDescent="0.25">
      <c r="A2" s="258"/>
      <c r="B2" s="258"/>
      <c r="C2" s="258"/>
      <c r="D2" s="201"/>
      <c r="E2" s="202"/>
      <c r="F2" s="202"/>
      <c r="G2" s="202"/>
    </row>
    <row r="4" spans="1:7" ht="24" customHeight="1" x14ac:dyDescent="0.25">
      <c r="A4" s="260" t="s">
        <v>180</v>
      </c>
      <c r="B4" s="259" t="s">
        <v>181</v>
      </c>
      <c r="C4" s="259"/>
    </row>
    <row r="5" spans="1:7" ht="26.4" x14ac:dyDescent="0.25">
      <c r="A5" s="261"/>
      <c r="B5" s="204" t="s">
        <v>178</v>
      </c>
      <c r="C5" s="204" t="s">
        <v>179</v>
      </c>
    </row>
    <row r="6" spans="1:7" x14ac:dyDescent="0.25">
      <c r="A6" s="203"/>
      <c r="B6" s="203"/>
      <c r="C6" s="203"/>
    </row>
    <row r="7" spans="1:7" x14ac:dyDescent="0.25">
      <c r="A7" s="203"/>
      <c r="B7" s="203"/>
      <c r="C7" s="203"/>
    </row>
    <row r="8" spans="1:7" x14ac:dyDescent="0.25">
      <c r="A8" s="203"/>
      <c r="B8" s="203"/>
      <c r="C8" s="203"/>
    </row>
    <row r="9" spans="1:7" x14ac:dyDescent="0.25">
      <c r="A9" s="203"/>
      <c r="B9" s="203"/>
      <c r="C9" s="203"/>
    </row>
    <row r="10" spans="1:7" x14ac:dyDescent="0.25">
      <c r="A10" s="203"/>
      <c r="B10" s="203"/>
      <c r="C10" s="203"/>
    </row>
    <row r="11" spans="1:7" x14ac:dyDescent="0.25">
      <c r="A11" s="203"/>
      <c r="B11" s="203"/>
      <c r="C11" s="203"/>
    </row>
    <row r="12" spans="1:7" x14ac:dyDescent="0.25">
      <c r="A12" s="203"/>
      <c r="B12" s="203"/>
      <c r="C12" s="203"/>
    </row>
    <row r="13" spans="1:7" x14ac:dyDescent="0.25">
      <c r="A13" s="203"/>
      <c r="B13" s="203"/>
      <c r="C13" s="203"/>
    </row>
    <row r="14" spans="1:7" x14ac:dyDescent="0.25">
      <c r="A14" s="203"/>
      <c r="B14" s="203"/>
      <c r="C14" s="203"/>
    </row>
    <row r="15" spans="1:7" x14ac:dyDescent="0.25">
      <c r="A15" s="203"/>
      <c r="B15" s="203"/>
      <c r="C15" s="203"/>
    </row>
    <row r="16" spans="1:7" x14ac:dyDescent="0.25">
      <c r="A16" s="203"/>
      <c r="B16" s="203"/>
      <c r="C16" s="203"/>
    </row>
    <row r="17" spans="1:3" x14ac:dyDescent="0.25">
      <c r="A17" s="203"/>
      <c r="B17" s="203"/>
      <c r="C17" s="203"/>
    </row>
    <row r="18" spans="1:3" x14ac:dyDescent="0.25">
      <c r="A18" s="203"/>
      <c r="B18" s="203"/>
      <c r="C18" s="203"/>
    </row>
    <row r="19" spans="1:3" x14ac:dyDescent="0.25">
      <c r="A19" s="203"/>
      <c r="B19" s="203"/>
      <c r="C19" s="203"/>
    </row>
    <row r="20" spans="1:3" x14ac:dyDescent="0.25">
      <c r="A20" s="203"/>
      <c r="B20" s="203"/>
      <c r="C20" s="203"/>
    </row>
    <row r="21" spans="1:3" x14ac:dyDescent="0.25">
      <c r="A21" s="203"/>
      <c r="B21" s="203"/>
      <c r="C21" s="203"/>
    </row>
    <row r="22" spans="1:3" x14ac:dyDescent="0.25">
      <c r="A22" s="203"/>
      <c r="B22" s="203"/>
      <c r="C22" s="203"/>
    </row>
    <row r="23" spans="1:3" x14ac:dyDescent="0.25">
      <c r="A23" s="203"/>
      <c r="B23" s="203"/>
      <c r="C23" s="203"/>
    </row>
    <row r="24" spans="1:3" x14ac:dyDescent="0.25">
      <c r="A24" s="203"/>
      <c r="B24" s="203"/>
      <c r="C24" s="203"/>
    </row>
    <row r="25" spans="1:3" x14ac:dyDescent="0.25">
      <c r="A25" s="203"/>
      <c r="B25" s="203"/>
      <c r="C25" s="203"/>
    </row>
    <row r="26" spans="1:3" x14ac:dyDescent="0.25">
      <c r="A26" s="203"/>
      <c r="B26" s="203"/>
      <c r="C26" s="203"/>
    </row>
    <row r="27" spans="1:3" x14ac:dyDescent="0.25">
      <c r="A27" s="203"/>
      <c r="B27" s="203"/>
      <c r="C27" s="203"/>
    </row>
    <row r="28" spans="1:3" x14ac:dyDescent="0.25">
      <c r="A28" s="203"/>
      <c r="B28" s="203"/>
      <c r="C28" s="203"/>
    </row>
    <row r="29" spans="1:3" x14ac:dyDescent="0.25">
      <c r="A29" s="203"/>
      <c r="B29" s="203"/>
      <c r="C29" s="203"/>
    </row>
    <row r="30" spans="1:3" x14ac:dyDescent="0.25">
      <c r="A30" s="203"/>
      <c r="B30" s="203"/>
      <c r="C30" s="203"/>
    </row>
    <row r="31" spans="1:3" x14ac:dyDescent="0.25">
      <c r="A31" s="203"/>
      <c r="B31" s="203"/>
      <c r="C31" s="203"/>
    </row>
    <row r="32" spans="1:3" x14ac:dyDescent="0.25">
      <c r="A32" s="203"/>
      <c r="B32" s="203"/>
      <c r="C32" s="203"/>
    </row>
    <row r="33" spans="1:3" x14ac:dyDescent="0.25">
      <c r="A33" s="203"/>
      <c r="B33" s="203"/>
      <c r="C33" s="203"/>
    </row>
    <row r="34" spans="1:3" x14ac:dyDescent="0.25">
      <c r="A34" s="203"/>
      <c r="B34" s="203"/>
      <c r="C34" s="203"/>
    </row>
  </sheetData>
  <sheetProtection sheet="1" objects="1" scenarios="1"/>
  <mergeCells count="3">
    <mergeCell ref="A1:C2"/>
    <mergeCell ref="B4:C4"/>
    <mergeCell ref="A4:A5"/>
  </mergeCells>
  <pageMargins left="0.7" right="0.7" top="0.75" bottom="0.75" header="0.3" footer="0.3"/>
  <pageSetup paperSize="9"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GridLines="0" view="pageLayout" zoomScaleNormal="100" workbookViewId="0">
      <selection activeCell="A12" sqref="A12"/>
    </sheetView>
  </sheetViews>
  <sheetFormatPr defaultRowHeight="13.2" x14ac:dyDescent="0.25"/>
  <cols>
    <col min="1" max="1" width="4.109375" customWidth="1"/>
    <col min="2" max="2" width="83.6640625" customWidth="1"/>
  </cols>
  <sheetData>
    <row r="1" spans="1:2" ht="15.6" x14ac:dyDescent="0.3">
      <c r="A1" s="88" t="s">
        <v>148</v>
      </c>
    </row>
    <row r="3" spans="1:2" x14ac:dyDescent="0.25">
      <c r="A3" s="83" t="s">
        <v>149</v>
      </c>
    </row>
    <row r="5" spans="1:2" ht="33.9" customHeight="1" x14ac:dyDescent="0.25">
      <c r="A5" s="85">
        <v>1</v>
      </c>
      <c r="B5" s="84" t="s">
        <v>161</v>
      </c>
    </row>
    <row r="6" spans="1:2" ht="33.9" customHeight="1" x14ac:dyDescent="0.25">
      <c r="A6" s="85">
        <v>2</v>
      </c>
      <c r="B6" s="86" t="s">
        <v>155</v>
      </c>
    </row>
    <row r="7" spans="1:2" ht="33.9" customHeight="1" x14ac:dyDescent="0.25">
      <c r="A7" s="85">
        <v>3</v>
      </c>
      <c r="B7" s="86" t="s">
        <v>150</v>
      </c>
    </row>
    <row r="8" spans="1:2" ht="33.9" customHeight="1" x14ac:dyDescent="0.25">
      <c r="A8" s="85">
        <v>4</v>
      </c>
      <c r="B8" s="87" t="s">
        <v>151</v>
      </c>
    </row>
    <row r="9" spans="1:2" ht="33.9" customHeight="1" x14ac:dyDescent="0.25">
      <c r="A9" s="85">
        <v>5</v>
      </c>
      <c r="B9" s="86" t="s">
        <v>152</v>
      </c>
    </row>
    <row r="10" spans="1:2" ht="33.9" customHeight="1" x14ac:dyDescent="0.25">
      <c r="A10" s="85">
        <v>6</v>
      </c>
      <c r="B10" s="87" t="s">
        <v>153</v>
      </c>
    </row>
    <row r="11" spans="1:2" ht="26.4" x14ac:dyDescent="0.25">
      <c r="B11" s="86" t="s">
        <v>154</v>
      </c>
    </row>
    <row r="15" spans="1:2" x14ac:dyDescent="0.25">
      <c r="A15" s="83"/>
    </row>
  </sheetData>
  <sheetProtection sheet="1" objects="1" scenarios="1"/>
  <pageMargins left="0.7" right="0.7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Prosthesis Fields - Stem</vt:lpstr>
      <vt:lpstr>Prosthesis Fields - Cup</vt:lpstr>
      <vt:lpstr>Clinical data sheet 1</vt:lpstr>
      <vt:lpstr>Rating System</vt:lpstr>
      <vt:lpstr>Post Market clinical follow-up</vt:lpstr>
      <vt:lpstr>Product codes</vt:lpstr>
      <vt:lpstr>UK Implanting Centres</vt:lpstr>
      <vt:lpstr>Guidance notes</vt:lpstr>
      <vt:lpstr>'Clinical data sheet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Olga Taylor</cp:lastModifiedBy>
  <cp:lastPrinted>2018-01-12T10:49:06Z</cp:lastPrinted>
  <dcterms:created xsi:type="dcterms:W3CDTF">2017-04-28T11:15:22Z</dcterms:created>
  <dcterms:modified xsi:type="dcterms:W3CDTF">2019-02-26T13:26:53Z</dcterms:modified>
</cp:coreProperties>
</file>